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showInkAnnotation="0" hidePivotFieldList="1" autoCompressPictures="0"/>
  <mc:AlternateContent xmlns:mc="http://schemas.openxmlformats.org/markup-compatibility/2006">
    <mc:Choice Requires="x15">
      <x15ac:absPath xmlns:x15ac="http://schemas.microsoft.com/office/spreadsheetml/2010/11/ac" url="G:\Outros computadores\NOTE Loja\MEL\1. DOC INT\Planilhas\"/>
    </mc:Choice>
  </mc:AlternateContent>
  <xr:revisionPtr revIDLastSave="0" documentId="13_ncr:1_{C2B6152A-23CF-4C33-9B32-74C23C3D81BF}" xr6:coauthVersionLast="36" xr6:coauthVersionMax="47" xr10:uidLastSave="{00000000-0000-0000-0000-000000000000}"/>
  <bookViews>
    <workbookView xWindow="-90" yWindow="-90" windowWidth="23235" windowHeight="12435" tabRatio="500" firstSheet="1" activeTab="1" xr2:uid="{00000000-000D-0000-FFFF-FFFF00000000}"/>
  </bookViews>
  <sheets>
    <sheet name="Checklist" sheetId="6" state="hidden" r:id="rId1"/>
    <sheet name="IRAÊ MEL - REVENDAS" sheetId="1" r:id="rId2"/>
    <sheet name="Settings &amp; Instructions" sheetId="2" state="hidden" r:id="rId3"/>
    <sheet name="Insights" sheetId="3" state="hidden" r:id="rId4"/>
  </sheets>
  <definedNames>
    <definedName name="_xlnm._FilterDatabase" localSheetId="1" hidden="1">'IRAÊ MEL - REVENDAS'!$A$2:$H$2</definedName>
    <definedName name="Closingpercentage">OFFSET(Insights!$J$17,0,0,74-COUNTIF(Insights!$B$17:$B$89,""),1)</definedName>
    <definedName name="Expected">OFFSET(Insights!$D$17,0,0,73-COUNTIF(Insights!$D$17:$D$89,""),1)</definedName>
    <definedName name="Stages">'Settings &amp; Instructions'!$A$17:$A$21</definedName>
    <definedName name="Stages2">OFFSET('Settings &amp; Instructions'!$A$17,0,0,COUNTA('Settings &amp; Instructions'!$A$17:$A$89),1)</definedName>
    <definedName name="Targets">OFFSET(Insights!$B$17,0,0,73-COUNTIF(Insights!$B$17:$B$89,""),1)</definedName>
    <definedName name="Teammembers">OFFSET(Insights!$A$17,0,0,73-COUNTIF(Insights!$A$17:$A$89,""),1)</definedName>
    <definedName name="Won">OFFSET(Insights!$C$17,0,0,73-COUNTIF(Insights!$C$17:$C$89,""),1)</definedName>
  </definedNames>
  <calcPr calcId="191029" concurrentCalc="0"/>
</workbook>
</file>

<file path=xl/calcChain.xml><?xml version="1.0" encoding="utf-8"?>
<calcChain xmlns="http://schemas.openxmlformats.org/spreadsheetml/2006/main">
  <c r="I5" i="3" l="1"/>
  <c r="B18" i="3"/>
  <c r="C18" i="3"/>
  <c r="D18" i="3"/>
  <c r="B19" i="3"/>
  <c r="C19" i="3"/>
  <c r="D19" i="3"/>
  <c r="B20" i="3"/>
  <c r="C20" i="3"/>
  <c r="D20" i="3"/>
  <c r="B21" i="3"/>
  <c r="C21" i="3"/>
  <c r="D21" i="3"/>
  <c r="B22" i="3"/>
  <c r="C22" i="3"/>
  <c r="D22" i="3"/>
  <c r="B23" i="3"/>
  <c r="C23" i="3"/>
  <c r="D23" i="3"/>
  <c r="B24" i="3"/>
  <c r="C24" i="3"/>
  <c r="D24" i="3"/>
  <c r="B25" i="3"/>
  <c r="C25" i="3"/>
  <c r="D25" i="3"/>
  <c r="B26" i="3"/>
  <c r="C26" i="3"/>
  <c r="D26" i="3"/>
  <c r="B27" i="3"/>
  <c r="C27" i="3"/>
  <c r="D27" i="3"/>
  <c r="B28" i="3"/>
  <c r="C28" i="3"/>
  <c r="D28" i="3"/>
  <c r="B29" i="3"/>
  <c r="C29" i="3"/>
  <c r="D29" i="3"/>
  <c r="B30" i="3"/>
  <c r="C30" i="3"/>
  <c r="D30" i="3"/>
  <c r="B31" i="3"/>
  <c r="C31" i="3"/>
  <c r="D31" i="3"/>
  <c r="B32" i="3"/>
  <c r="C32" i="3"/>
  <c r="D32" i="3"/>
  <c r="B33" i="3"/>
  <c r="C33" i="3"/>
  <c r="D33" i="3"/>
  <c r="B34" i="3"/>
  <c r="C34" i="3"/>
  <c r="D34" i="3"/>
  <c r="B35" i="3"/>
  <c r="C35" i="3"/>
  <c r="D35" i="3"/>
  <c r="B36" i="3"/>
  <c r="C36" i="3"/>
  <c r="D36" i="3"/>
  <c r="B37" i="3"/>
  <c r="C37" i="3"/>
  <c r="D37" i="3"/>
  <c r="B38" i="3"/>
  <c r="C38" i="3"/>
  <c r="D38" i="3"/>
  <c r="B39" i="3"/>
  <c r="C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C53" i="3"/>
  <c r="D53" i="3"/>
  <c r="B54" i="3"/>
  <c r="C54" i="3"/>
  <c r="D54" i="3"/>
  <c r="B55" i="3"/>
  <c r="C55" i="3"/>
  <c r="D55" i="3"/>
  <c r="B56" i="3"/>
  <c r="C56" i="3"/>
  <c r="D56" i="3"/>
  <c r="B57" i="3"/>
  <c r="C57" i="3"/>
  <c r="D57" i="3"/>
  <c r="B58" i="3"/>
  <c r="C58" i="3"/>
  <c r="D58" i="3"/>
  <c r="B59" i="3"/>
  <c r="C59" i="3"/>
  <c r="D59" i="3"/>
  <c r="B60" i="3"/>
  <c r="C60" i="3"/>
  <c r="D60" i="3"/>
  <c r="B61" i="3"/>
  <c r="C61" i="3"/>
  <c r="D61" i="3"/>
  <c r="B62" i="3"/>
  <c r="C62" i="3"/>
  <c r="D62" i="3"/>
  <c r="B63" i="3"/>
  <c r="C63" i="3"/>
  <c r="D63" i="3"/>
  <c r="B64" i="3"/>
  <c r="C64" i="3"/>
  <c r="D64" i="3"/>
  <c r="B65" i="3"/>
  <c r="C65" i="3"/>
  <c r="D65" i="3"/>
  <c r="B66" i="3"/>
  <c r="C66" i="3"/>
  <c r="D66" i="3"/>
  <c r="B67" i="3"/>
  <c r="C67" i="3"/>
  <c r="D67" i="3"/>
  <c r="B68" i="3"/>
  <c r="C68" i="3"/>
  <c r="D68" i="3"/>
  <c r="B69" i="3"/>
  <c r="C69" i="3"/>
  <c r="D69" i="3"/>
  <c r="B70" i="3"/>
  <c r="C70" i="3"/>
  <c r="D70" i="3"/>
  <c r="B71" i="3"/>
  <c r="C71" i="3"/>
  <c r="D71" i="3"/>
  <c r="B72" i="3"/>
  <c r="C72" i="3"/>
  <c r="D72" i="3"/>
  <c r="B73" i="3"/>
  <c r="C73" i="3"/>
  <c r="D73" i="3"/>
  <c r="B74" i="3"/>
  <c r="C74" i="3"/>
  <c r="D74" i="3"/>
  <c r="B75" i="3"/>
  <c r="C75" i="3"/>
  <c r="D75" i="3"/>
  <c r="B76" i="3"/>
  <c r="C76" i="3"/>
  <c r="D76" i="3"/>
  <c r="B77" i="3"/>
  <c r="C77" i="3"/>
  <c r="D77" i="3"/>
  <c r="B78" i="3"/>
  <c r="C78" i="3"/>
  <c r="D78" i="3"/>
  <c r="B79" i="3"/>
  <c r="C79" i="3"/>
  <c r="D79" i="3"/>
  <c r="B80" i="3"/>
  <c r="C80" i="3"/>
  <c r="D80" i="3"/>
  <c r="B81" i="3"/>
  <c r="C81" i="3"/>
  <c r="D81" i="3"/>
  <c r="B82" i="3"/>
  <c r="C82" i="3"/>
  <c r="D82" i="3"/>
  <c r="B83" i="3"/>
  <c r="C83" i="3"/>
  <c r="D83" i="3"/>
  <c r="B84" i="3"/>
  <c r="C84" i="3"/>
  <c r="D84" i="3"/>
  <c r="B85" i="3"/>
  <c r="C85" i="3"/>
  <c r="D85" i="3"/>
  <c r="B86" i="3"/>
  <c r="C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C97" i="3"/>
  <c r="D97" i="3"/>
  <c r="B98" i="3"/>
  <c r="C98" i="3"/>
  <c r="D98" i="3"/>
  <c r="B99" i="3"/>
  <c r="C99" i="3"/>
  <c r="D99" i="3"/>
  <c r="B100" i="3"/>
  <c r="C100" i="3"/>
  <c r="D100" i="3"/>
  <c r="B101" i="3"/>
  <c r="C101" i="3"/>
  <c r="D101" i="3"/>
  <c r="B102" i="3"/>
  <c r="C102" i="3"/>
  <c r="D102" i="3"/>
  <c r="B103" i="3"/>
  <c r="C103" i="3"/>
  <c r="D103" i="3"/>
  <c r="B104" i="3"/>
  <c r="C104" i="3"/>
  <c r="D104" i="3"/>
  <c r="B105" i="3"/>
  <c r="C105" i="3"/>
  <c r="D105" i="3"/>
  <c r="B106" i="3"/>
  <c r="C106" i="3"/>
  <c r="D106" i="3"/>
  <c r="B107" i="3"/>
  <c r="C107" i="3"/>
  <c r="D107" i="3"/>
  <c r="B108" i="3"/>
  <c r="C108" i="3"/>
  <c r="D108" i="3"/>
  <c r="B109" i="3"/>
  <c r="C109" i="3"/>
  <c r="D109" i="3"/>
  <c r="B110" i="3"/>
  <c r="C110" i="3"/>
  <c r="D110" i="3"/>
  <c r="B111" i="3"/>
  <c r="C111" i="3"/>
  <c r="D111" i="3"/>
  <c r="B112" i="3"/>
  <c r="C112" i="3"/>
  <c r="D112" i="3"/>
  <c r="B113" i="3"/>
  <c r="C113" i="3"/>
  <c r="D113" i="3"/>
  <c r="B114" i="3"/>
  <c r="C114" i="3"/>
  <c r="D114" i="3"/>
  <c r="B115" i="3"/>
  <c r="C115" i="3"/>
  <c r="D115" i="3"/>
  <c r="B116" i="3"/>
  <c r="C116" i="3"/>
  <c r="D116" i="3"/>
  <c r="B117" i="3"/>
  <c r="C117" i="3"/>
  <c r="D117" i="3"/>
  <c r="B118" i="3"/>
  <c r="C118" i="3"/>
  <c r="D118" i="3"/>
  <c r="B119" i="3"/>
  <c r="C119" i="3"/>
  <c r="D119" i="3"/>
  <c r="B120" i="3"/>
  <c r="C120" i="3"/>
  <c r="D120" i="3"/>
  <c r="B121" i="3"/>
  <c r="C121" i="3"/>
  <c r="D121" i="3"/>
  <c r="B122" i="3"/>
  <c r="C122" i="3"/>
  <c r="D122" i="3"/>
  <c r="B123" i="3"/>
  <c r="C123" i="3"/>
  <c r="D123" i="3"/>
  <c r="B124" i="3"/>
  <c r="C124" i="3"/>
  <c r="D124" i="3"/>
  <c r="B125" i="3"/>
  <c r="C125" i="3"/>
  <c r="D125" i="3"/>
  <c r="B126" i="3"/>
  <c r="C126" i="3"/>
  <c r="D126" i="3"/>
  <c r="B127" i="3"/>
  <c r="C127" i="3"/>
  <c r="D127" i="3"/>
  <c r="B128" i="3"/>
  <c r="C128" i="3"/>
  <c r="D128" i="3"/>
  <c r="B129" i="3"/>
  <c r="C129" i="3"/>
  <c r="D129" i="3"/>
  <c r="B130" i="3"/>
  <c r="C130" i="3"/>
  <c r="D130" i="3"/>
  <c r="B131" i="3"/>
  <c r="C131" i="3"/>
  <c r="D131" i="3"/>
  <c r="B132" i="3"/>
  <c r="C132" i="3"/>
  <c r="D132" i="3"/>
  <c r="B133" i="3"/>
  <c r="C133" i="3"/>
  <c r="D133" i="3"/>
  <c r="B134" i="3"/>
  <c r="C134" i="3"/>
  <c r="D134" i="3"/>
  <c r="B135" i="3"/>
  <c r="C135" i="3"/>
  <c r="D135" i="3"/>
  <c r="B136" i="3"/>
  <c r="C136" i="3"/>
  <c r="D136" i="3"/>
  <c r="B137" i="3"/>
  <c r="C137" i="3"/>
  <c r="D137" i="3"/>
  <c r="B138" i="3"/>
  <c r="C138" i="3"/>
  <c r="D138" i="3"/>
  <c r="B139" i="3"/>
  <c r="C139" i="3"/>
  <c r="D139" i="3"/>
  <c r="B140" i="3"/>
  <c r="C140" i="3"/>
  <c r="D140" i="3"/>
  <c r="B141" i="3"/>
  <c r="C141" i="3"/>
  <c r="D141" i="3"/>
  <c r="B142" i="3"/>
  <c r="C142" i="3"/>
  <c r="D142" i="3"/>
  <c r="B143" i="3"/>
  <c r="C143" i="3"/>
  <c r="D143" i="3"/>
  <c r="B144" i="3"/>
  <c r="C144" i="3"/>
  <c r="D144" i="3"/>
  <c r="B145" i="3"/>
  <c r="C145" i="3"/>
  <c r="D145" i="3"/>
  <c r="B146" i="3"/>
  <c r="C146" i="3"/>
  <c r="D146" i="3"/>
  <c r="B147" i="3"/>
  <c r="C147" i="3"/>
  <c r="D147" i="3"/>
  <c r="B148" i="3"/>
  <c r="C148" i="3"/>
  <c r="D148" i="3"/>
  <c r="B149" i="3"/>
  <c r="C149" i="3"/>
  <c r="D149" i="3"/>
  <c r="B150" i="3"/>
  <c r="C150" i="3"/>
  <c r="D150" i="3"/>
  <c r="B151" i="3"/>
  <c r="C151" i="3"/>
  <c r="D151" i="3"/>
  <c r="B152" i="3"/>
  <c r="C152" i="3"/>
  <c r="D152" i="3"/>
  <c r="B153" i="3"/>
  <c r="C153" i="3"/>
  <c r="D153" i="3"/>
  <c r="B154" i="3"/>
  <c r="C154" i="3"/>
  <c r="D154" i="3"/>
  <c r="B155" i="3"/>
  <c r="C155" i="3"/>
  <c r="D155" i="3"/>
  <c r="B156" i="3"/>
  <c r="C156" i="3"/>
  <c r="D156" i="3"/>
  <c r="B157" i="3"/>
  <c r="C157" i="3"/>
  <c r="D157" i="3"/>
  <c r="B158" i="3"/>
  <c r="C158" i="3"/>
  <c r="D158" i="3"/>
  <c r="B159" i="3"/>
  <c r="C159" i="3"/>
  <c r="D159" i="3"/>
  <c r="B160" i="3"/>
  <c r="C160" i="3"/>
  <c r="D160" i="3"/>
  <c r="B161" i="3"/>
  <c r="C161" i="3"/>
  <c r="D161" i="3"/>
  <c r="B162" i="3"/>
  <c r="C162" i="3"/>
  <c r="D162" i="3"/>
  <c r="B163" i="3"/>
  <c r="C163" i="3"/>
  <c r="D163" i="3"/>
  <c r="B164" i="3"/>
  <c r="C164" i="3"/>
  <c r="D164" i="3"/>
  <c r="B165" i="3"/>
  <c r="C165" i="3"/>
  <c r="D165" i="3"/>
  <c r="B166" i="3"/>
  <c r="C166" i="3"/>
  <c r="D166" i="3"/>
  <c r="B167" i="3"/>
  <c r="C167" i="3"/>
  <c r="D167" i="3"/>
  <c r="B168" i="3"/>
  <c r="C168" i="3"/>
  <c r="D168" i="3"/>
  <c r="B169" i="3"/>
  <c r="C169" i="3"/>
  <c r="D169" i="3"/>
  <c r="B170" i="3"/>
  <c r="C170" i="3"/>
  <c r="D170" i="3"/>
  <c r="B171" i="3"/>
  <c r="C171" i="3"/>
  <c r="D171" i="3"/>
  <c r="B172" i="3"/>
  <c r="C172" i="3"/>
  <c r="D172" i="3"/>
  <c r="B173" i="3"/>
  <c r="C173" i="3"/>
  <c r="D173" i="3"/>
  <c r="B174" i="3"/>
  <c r="C174" i="3"/>
  <c r="D174" i="3"/>
  <c r="B175" i="3"/>
  <c r="C175" i="3"/>
  <c r="D175" i="3"/>
  <c r="B176" i="3"/>
  <c r="C176" i="3"/>
  <c r="D176" i="3"/>
  <c r="B177" i="3"/>
  <c r="C177" i="3"/>
  <c r="D177" i="3"/>
  <c r="B178" i="3"/>
  <c r="C178" i="3"/>
  <c r="D178" i="3"/>
  <c r="B179" i="3"/>
  <c r="C179" i="3"/>
  <c r="D179" i="3"/>
  <c r="B180" i="3"/>
  <c r="C180" i="3"/>
  <c r="D180" i="3"/>
  <c r="B181" i="3"/>
  <c r="C181" i="3"/>
  <c r="D181" i="3"/>
  <c r="B182" i="3"/>
  <c r="C182" i="3"/>
  <c r="D182" i="3"/>
  <c r="B183" i="3"/>
  <c r="C183" i="3"/>
  <c r="D183" i="3"/>
  <c r="B184" i="3"/>
  <c r="C184" i="3"/>
  <c r="D184" i="3"/>
  <c r="B185" i="3"/>
  <c r="C185" i="3"/>
  <c r="D185" i="3"/>
  <c r="B186" i="3"/>
  <c r="C186" i="3"/>
  <c r="D186" i="3"/>
  <c r="B187" i="3"/>
  <c r="C187" i="3"/>
  <c r="D187" i="3"/>
  <c r="D17" i="3"/>
  <c r="A17" i="3"/>
  <c r="C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F5" i="3"/>
  <c r="L17" i="3"/>
  <c r="M17" i="3"/>
  <c r="L16" i="3"/>
  <c r="M16" i="3"/>
  <c r="N16" i="3"/>
  <c r="F17" i="3" a="1"/>
  <c r="F17" i="3"/>
  <c r="J5" i="3"/>
  <c r="I22" i="3"/>
  <c r="I21"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L20" i="3"/>
  <c r="M20" i="3"/>
  <c r="L21" i="3"/>
  <c r="M21" i="3"/>
  <c r="N20" i="3"/>
  <c r="L18" i="3"/>
  <c r="M18" i="3"/>
  <c r="N17" i="3"/>
  <c r="L19" i="3"/>
  <c r="M19" i="3"/>
  <c r="N18" i="3"/>
  <c r="N19" i="3"/>
  <c r="L22" i="3"/>
  <c r="M22" i="3"/>
  <c r="N21" i="3"/>
  <c r="L23" i="3"/>
  <c r="M23" i="3"/>
  <c r="N22" i="3"/>
  <c r="L24" i="3"/>
  <c r="M24" i="3"/>
  <c r="N23" i="3"/>
  <c r="N24" i="3"/>
  <c r="L25" i="3"/>
  <c r="N25" i="3"/>
  <c r="L26" i="3"/>
  <c r="N26" i="3"/>
  <c r="L27" i="3"/>
  <c r="N27" i="3"/>
  <c r="L28" i="3"/>
  <c r="N28" i="3"/>
  <c r="L29" i="3"/>
  <c r="N29" i="3"/>
  <c r="L30" i="3"/>
  <c r="N30" i="3"/>
  <c r="L31" i="3"/>
  <c r="N31" i="3"/>
  <c r="L32" i="3"/>
  <c r="N32" i="3"/>
  <c r="L33" i="3"/>
  <c r="N33" i="3"/>
  <c r="L34" i="3"/>
  <c r="N34" i="3"/>
  <c r="L35" i="3"/>
  <c r="N35" i="3"/>
  <c r="L36" i="3"/>
  <c r="N36" i="3"/>
  <c r="L37" i="3"/>
  <c r="N37" i="3"/>
  <c r="L38" i="3"/>
  <c r="N38" i="3"/>
  <c r="L39" i="3"/>
  <c r="N39" i="3"/>
  <c r="L40" i="3"/>
  <c r="N40" i="3"/>
  <c r="L41" i="3"/>
  <c r="N41" i="3"/>
  <c r="L42" i="3"/>
  <c r="N42" i="3"/>
  <c r="L43" i="3"/>
  <c r="N43"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L74" i="3"/>
  <c r="N74" i="3"/>
  <c r="L75" i="3"/>
  <c r="N75" i="3"/>
  <c r="L76" i="3"/>
  <c r="N76" i="3"/>
  <c r="L77" i="3"/>
  <c r="N77" i="3"/>
  <c r="L78" i="3"/>
  <c r="N78" i="3"/>
  <c r="L79" i="3"/>
  <c r="N79" i="3"/>
  <c r="L80" i="3"/>
  <c r="N80" i="3"/>
  <c r="L81" i="3"/>
  <c r="N81" i="3"/>
  <c r="L82" i="3"/>
  <c r="N82" i="3"/>
  <c r="L83" i="3"/>
  <c r="N83" i="3"/>
  <c r="L84" i="3"/>
  <c r="N84" i="3"/>
  <c r="L85" i="3"/>
  <c r="N85" i="3"/>
  <c r="L86" i="3"/>
  <c r="N86" i="3"/>
  <c r="L87" i="3"/>
  <c r="N87" i="3"/>
  <c r="L88" i="3"/>
  <c r="N88" i="3"/>
  <c r="L89" i="3"/>
  <c r="N89" i="3"/>
  <c r="L90" i="3"/>
  <c r="N90" i="3"/>
  <c r="L91" i="3"/>
  <c r="N91" i="3"/>
  <c r="L92" i="3"/>
  <c r="N92" i="3"/>
  <c r="L93" i="3"/>
  <c r="N93" i="3"/>
  <c r="L94" i="3"/>
  <c r="N94" i="3"/>
  <c r="L95" i="3"/>
  <c r="N95" i="3"/>
  <c r="L96" i="3"/>
  <c r="N96" i="3"/>
  <c r="L97" i="3"/>
  <c r="N97" i="3"/>
  <c r="L98" i="3"/>
  <c r="N98" i="3"/>
  <c r="L99" i="3"/>
  <c r="N99" i="3"/>
  <c r="L100" i="3"/>
  <c r="N100" i="3"/>
  <c r="L101" i="3"/>
  <c r="N101" i="3"/>
  <c r="L102" i="3"/>
  <c r="N102" i="3"/>
  <c r="L103" i="3"/>
  <c r="N103" i="3"/>
  <c r="L104" i="3"/>
  <c r="N104" i="3"/>
  <c r="L105" i="3"/>
  <c r="N105" i="3"/>
  <c r="L106" i="3"/>
  <c r="N106" i="3"/>
  <c r="L107" i="3"/>
  <c r="N107" i="3"/>
  <c r="L108" i="3"/>
  <c r="N108" i="3"/>
  <c r="L109" i="3"/>
  <c r="N109" i="3"/>
  <c r="L110" i="3"/>
  <c r="N110" i="3"/>
  <c r="L111" i="3"/>
  <c r="N111" i="3"/>
  <c r="L112" i="3"/>
  <c r="N112" i="3"/>
  <c r="L113" i="3"/>
  <c r="N113" i="3"/>
  <c r="L114" i="3"/>
  <c r="N114" i="3"/>
  <c r="L115"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H17" i="2"/>
  <c r="I17" i="3"/>
  <c r="J16" i="3"/>
  <c r="G5" i="3"/>
  <c r="J17"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I18" i="3"/>
  <c r="J18" i="3"/>
  <c r="I19" i="3"/>
  <c r="J19" i="3"/>
  <c r="I20"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I228" i="3"/>
  <c r="J228" i="3"/>
  <c r="I229" i="3"/>
  <c r="J229" i="3"/>
  <c r="C16" i="3"/>
  <c r="D16"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G17" i="3"/>
  <c r="F18" i="3" a="1"/>
  <c r="F18" i="3"/>
  <c r="G18" i="3"/>
  <c r="F19" i="3" a="1"/>
  <c r="F19" i="3"/>
  <c r="G19" i="3"/>
  <c r="F20" i="3" a="1"/>
  <c r="F20" i="3"/>
  <c r="G20" i="3"/>
  <c r="F21" i="3" a="1"/>
  <c r="F21" i="3"/>
  <c r="G21" i="3"/>
  <c r="F22" i="3" a="1"/>
  <c r="F22" i="3"/>
  <c r="G22" i="3"/>
  <c r="F23" i="3" a="1"/>
  <c r="F23" i="3"/>
  <c r="G23" i="3"/>
  <c r="F24" i="3" a="1"/>
  <c r="F24" i="3"/>
  <c r="G24" i="3"/>
  <c r="F25" i="3" a="1"/>
  <c r="F25" i="3"/>
  <c r="G25" i="3"/>
  <c r="F26" i="3" a="1"/>
  <c r="F26" i="3"/>
  <c r="G26" i="3"/>
  <c r="F27" i="3" a="1"/>
  <c r="F27" i="3"/>
  <c r="G27" i="3"/>
  <c r="F28" i="3" a="1"/>
  <c r="F28" i="3"/>
  <c r="G28" i="3"/>
  <c r="F29" i="3" a="1"/>
  <c r="F29" i="3"/>
  <c r="G29" i="3"/>
  <c r="F30" i="3" a="1"/>
  <c r="F30" i="3"/>
  <c r="G30" i="3"/>
  <c r="F31" i="3" a="1"/>
  <c r="F31" i="3"/>
  <c r="G31" i="3"/>
  <c r="F32" i="3" a="1"/>
  <c r="F32" i="3"/>
  <c r="G32" i="3"/>
  <c r="F33" i="3" a="1"/>
  <c r="F33" i="3"/>
  <c r="G33" i="3"/>
  <c r="F34" i="3" a="1"/>
  <c r="F34" i="3"/>
  <c r="G34" i="3"/>
  <c r="F35" i="3" a="1"/>
  <c r="F35" i="3"/>
  <c r="G35" i="3"/>
  <c r="F36" i="3" a="1"/>
  <c r="F36" i="3"/>
  <c r="G36" i="3"/>
  <c r="B17" i="3"/>
  <c r="B16" i="3"/>
  <c r="D5" i="3"/>
  <c r="C5" i="3"/>
  <c r="A5" i="3"/>
  <c r="B5" i="3"/>
  <c r="F37" i="3" a="1"/>
  <c r="F37" i="3"/>
  <c r="G37" i="3"/>
  <c r="F38" i="3" a="1"/>
  <c r="F38" i="3"/>
  <c r="G38" i="3"/>
  <c r="F39" i="3" a="1"/>
  <c r="F39" i="3"/>
  <c r="G39" i="3"/>
  <c r="F40" i="3" a="1"/>
  <c r="F40" i="3"/>
  <c r="G40" i="3"/>
  <c r="F41" i="3" a="1"/>
  <c r="F41" i="3"/>
  <c r="G41" i="3"/>
  <c r="F42" i="3" a="1"/>
  <c r="F42" i="3"/>
  <c r="G42" i="3"/>
  <c r="F43" i="3" a="1"/>
  <c r="F43" i="3"/>
  <c r="G43" i="3"/>
  <c r="F44" i="3" a="1"/>
  <c r="F44" i="3"/>
  <c r="G44" i="3"/>
  <c r="F45" i="3" a="1"/>
  <c r="F45" i="3"/>
  <c r="G45" i="3"/>
  <c r="F46" i="3" a="1"/>
  <c r="F46" i="3"/>
  <c r="G46" i="3"/>
  <c r="F47" i="3" a="1"/>
  <c r="F47" i="3"/>
  <c r="G47" i="3"/>
  <c r="F48" i="3" a="1"/>
  <c r="F48" i="3"/>
  <c r="G48" i="3"/>
  <c r="F49" i="3" a="1"/>
  <c r="F49" i="3"/>
  <c r="G49" i="3"/>
  <c r="F50" i="3" a="1"/>
  <c r="F50" i="3"/>
  <c r="G50" i="3"/>
  <c r="F51" i="3" a="1"/>
  <c r="F51" i="3"/>
  <c r="G51" i="3"/>
  <c r="F52" i="3" a="1"/>
  <c r="F52" i="3"/>
  <c r="G52" i="3"/>
  <c r="F53" i="3" a="1"/>
  <c r="F53" i="3"/>
  <c r="G53" i="3"/>
  <c r="F54" i="3" a="1"/>
  <c r="F54" i="3"/>
  <c r="G54" i="3"/>
  <c r="F55" i="3" a="1"/>
  <c r="F55" i="3"/>
  <c r="G55" i="3"/>
  <c r="F56" i="3" a="1"/>
  <c r="F56" i="3"/>
  <c r="G56" i="3"/>
  <c r="F57" i="3" a="1"/>
  <c r="F57" i="3"/>
  <c r="G57" i="3"/>
  <c r="F58" i="3" a="1"/>
  <c r="F58" i="3"/>
  <c r="G58" i="3"/>
  <c r="F59" i="3" a="1"/>
  <c r="F59" i="3"/>
  <c r="G59" i="3"/>
  <c r="F60" i="3" a="1"/>
  <c r="F60" i="3"/>
  <c r="G60" i="3"/>
  <c r="F61" i="3" a="1"/>
  <c r="F61" i="3"/>
  <c r="G61" i="3"/>
  <c r="F62" i="3" a="1"/>
  <c r="F62" i="3"/>
  <c r="G62" i="3"/>
  <c r="F63" i="3" a="1"/>
  <c r="F63" i="3"/>
  <c r="G63" i="3"/>
  <c r="F64" i="3" a="1"/>
  <c r="F64" i="3"/>
  <c r="G64" i="3"/>
  <c r="F65" i="3" a="1"/>
  <c r="F65" i="3"/>
  <c r="G65" i="3"/>
  <c r="F66" i="3" a="1"/>
  <c r="F66" i="3"/>
  <c r="G66" i="3"/>
  <c r="F67" i="3" a="1"/>
  <c r="F67" i="3"/>
  <c r="G67" i="3"/>
  <c r="F68" i="3" a="1"/>
  <c r="F68" i="3"/>
  <c r="G68" i="3"/>
  <c r="F69" i="3" a="1"/>
  <c r="F69" i="3"/>
  <c r="G69" i="3"/>
  <c r="F70" i="3" a="1"/>
  <c r="F70" i="3"/>
  <c r="G70" i="3"/>
  <c r="F71" i="3" a="1"/>
  <c r="F71" i="3"/>
  <c r="G71" i="3"/>
  <c r="F72" i="3" a="1"/>
  <c r="F72" i="3"/>
  <c r="G72" i="3"/>
  <c r="F73" i="3" a="1"/>
  <c r="F73" i="3"/>
  <c r="G73" i="3"/>
  <c r="F74" i="3" a="1"/>
  <c r="F74" i="3"/>
  <c r="G74" i="3"/>
  <c r="F75" i="3" a="1"/>
  <c r="F75" i="3"/>
  <c r="G75" i="3"/>
  <c r="F76" i="3" a="1"/>
  <c r="F76" i="3"/>
  <c r="G76" i="3"/>
  <c r="F77" i="3" a="1"/>
  <c r="F77" i="3"/>
  <c r="G77" i="3"/>
  <c r="F78" i="3" a="1"/>
  <c r="F78" i="3"/>
  <c r="G78" i="3"/>
  <c r="F79" i="3" a="1"/>
  <c r="F79" i="3"/>
  <c r="G79" i="3"/>
  <c r="F80" i="3" a="1"/>
  <c r="F80" i="3"/>
  <c r="G80" i="3"/>
  <c r="F81" i="3" a="1"/>
  <c r="F81" i="3"/>
  <c r="G81" i="3"/>
  <c r="F82" i="3" a="1"/>
  <c r="F82" i="3"/>
  <c r="G82" i="3"/>
  <c r="F83" i="3" a="1"/>
  <c r="F83" i="3"/>
  <c r="G83" i="3"/>
  <c r="F84" i="3" a="1"/>
  <c r="F84" i="3"/>
  <c r="G84" i="3"/>
  <c r="F85" i="3" a="1"/>
  <c r="F85" i="3"/>
  <c r="G85" i="3"/>
  <c r="F86" i="3" a="1"/>
  <c r="F86" i="3"/>
  <c r="G86" i="3"/>
  <c r="F87" i="3" a="1"/>
  <c r="F87" i="3"/>
  <c r="G87" i="3"/>
  <c r="F88" i="3" a="1"/>
  <c r="F88" i="3"/>
  <c r="G88" i="3"/>
  <c r="F89" i="3" a="1"/>
  <c r="F89" i="3"/>
  <c r="G89" i="3"/>
  <c r="F90" i="3" a="1"/>
  <c r="F90" i="3"/>
  <c r="G90" i="3"/>
  <c r="F91" i="3" a="1"/>
  <c r="F91" i="3"/>
  <c r="G91" i="3"/>
  <c r="F92" i="3" a="1"/>
  <c r="F92" i="3"/>
  <c r="F93" i="3" a="1"/>
  <c r="F93" i="3"/>
  <c r="F94" i="3" a="1"/>
  <c r="F94" i="3"/>
  <c r="F95" i="3" a="1"/>
  <c r="F95" i="3"/>
  <c r="F96" i="3" a="1"/>
  <c r="F96" i="3"/>
  <c r="F97" i="3" a="1"/>
  <c r="F97" i="3"/>
  <c r="F98" i="3" a="1"/>
  <c r="F98" i="3"/>
  <c r="F99" i="3" a="1"/>
  <c r="F99" i="3"/>
  <c r="F100" i="3" a="1"/>
  <c r="F100" i="3"/>
  <c r="F101" i="3" a="1"/>
  <c r="F101" i="3"/>
  <c r="F102" i="3" a="1"/>
  <c r="F102" i="3"/>
  <c r="F103" i="3" a="1"/>
  <c r="F103" i="3"/>
  <c r="F104" i="3" a="1"/>
  <c r="F104" i="3"/>
  <c r="F105" i="3" a="1"/>
  <c r="F105" i="3"/>
  <c r="F106" i="3" a="1"/>
  <c r="F106" i="3"/>
  <c r="F107" i="3" a="1"/>
  <c r="F107" i="3"/>
  <c r="F108" i="3" a="1"/>
  <c r="F108" i="3"/>
  <c r="F109" i="3" a="1"/>
  <c r="F109" i="3"/>
  <c r="F110" i="3" a="1"/>
  <c r="F110" i="3"/>
  <c r="F111" i="3" a="1"/>
  <c r="F111" i="3"/>
  <c r="F112" i="3" a="1"/>
  <c r="F112" i="3"/>
  <c r="F113" i="3" a="1"/>
  <c r="F113" i="3"/>
  <c r="F114" i="3" a="1"/>
  <c r="F114" i="3"/>
  <c r="F115" i="3" a="1"/>
  <c r="F115" i="3"/>
  <c r="F116" i="3" a="1"/>
  <c r="F116" i="3"/>
  <c r="F117" i="3" a="1"/>
  <c r="F117" i="3"/>
  <c r="F118" i="3" a="1"/>
  <c r="F118" i="3"/>
  <c r="F119" i="3" a="1"/>
  <c r="F119" i="3"/>
  <c r="F120" i="3" a="1"/>
  <c r="F120" i="3"/>
  <c r="F121" i="3" a="1"/>
  <c r="F121" i="3"/>
  <c r="F122" i="3" a="1"/>
  <c r="F122" i="3"/>
  <c r="F123" i="3" a="1"/>
  <c r="F123" i="3"/>
  <c r="F124" i="3" a="1"/>
  <c r="F124" i="3"/>
  <c r="F125" i="3" a="1"/>
  <c r="F125" i="3"/>
  <c r="F126" i="3" a="1"/>
  <c r="F126" i="3"/>
  <c r="F127" i="3" a="1"/>
  <c r="F127" i="3"/>
  <c r="F128" i="3" a="1"/>
  <c r="F128" i="3"/>
  <c r="F129" i="3" a="1"/>
  <c r="F129" i="3"/>
  <c r="F130" i="3" a="1"/>
  <c r="F130" i="3"/>
  <c r="F131" i="3" a="1"/>
  <c r="F131" i="3"/>
  <c r="F132" i="3" a="1"/>
  <c r="F132" i="3"/>
  <c r="F133" i="3" a="1"/>
  <c r="F133" i="3"/>
  <c r="F134" i="3" a="1"/>
  <c r="F134" i="3"/>
  <c r="F135" i="3" a="1"/>
  <c r="F135" i="3"/>
  <c r="F136" i="3" a="1"/>
  <c r="F136" i="3"/>
  <c r="F137" i="3" a="1"/>
  <c r="F137" i="3"/>
  <c r="F138" i="3" a="1"/>
  <c r="F138" i="3"/>
  <c r="F139" i="3" a="1"/>
  <c r="F139" i="3"/>
  <c r="F140" i="3" a="1"/>
  <c r="F140" i="3"/>
  <c r="F141" i="3" a="1"/>
  <c r="F141" i="3"/>
  <c r="F142" i="3" a="1"/>
  <c r="F142" i="3"/>
  <c r="F143" i="3" a="1"/>
  <c r="F143" i="3"/>
  <c r="F144" i="3" a="1"/>
  <c r="F144" i="3"/>
  <c r="F145" i="3" a="1"/>
  <c r="F145" i="3"/>
  <c r="F146" i="3" a="1"/>
  <c r="F146" i="3"/>
  <c r="F147" i="3" a="1"/>
  <c r="F147" i="3"/>
  <c r="F148" i="3" a="1"/>
  <c r="F148" i="3"/>
  <c r="F149" i="3" a="1"/>
  <c r="F149" i="3"/>
  <c r="F150" i="3" a="1"/>
  <c r="F150" i="3"/>
  <c r="F151" i="3" a="1"/>
  <c r="F151" i="3"/>
  <c r="F152" i="3" a="1"/>
  <c r="F1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Keri Byrne</author>
  </authors>
  <commentList>
    <comment ref="D2" authorId="0" shapeId="0" xr:uid="{00000000-0006-0000-0100-000006000000}">
      <text>
        <r>
          <rPr>
            <b/>
            <sz val="9"/>
            <color rgb="FF354157"/>
            <rFont val="Calibri"/>
          </rPr>
          <t>Click the up &amp; down arrow to the right of the cell to assign a team member to the opportunity. 
Add/remove team members in the 'Settings &amp; Instructions' sheet.</t>
        </r>
      </text>
    </comment>
    <comment ref="E2" authorId="0" shapeId="0" xr:uid="{00000000-0006-0000-0100-000004000000}">
      <text>
        <r>
          <rPr>
            <b/>
            <sz val="9"/>
            <color theme="3"/>
            <rFont val="Calibri"/>
          </rPr>
          <t>This is used to calculate your average sales cycle ('Insights' sheet) and the automatic follow up reminder (highlighted red cells in the 'Last interacted on' column to the right).
More info on this in the 'Insights' and 'Settings &amp; Instructions' sheets.</t>
        </r>
        <r>
          <rPr>
            <sz val="9"/>
            <color theme="3"/>
            <rFont val="Calibri"/>
          </rPr>
          <t xml:space="preserve">
</t>
        </r>
      </text>
    </comment>
    <comment ref="F2" authorId="0" shapeId="0" xr:uid="{00000000-0006-0000-0100-000007000000}">
      <text>
        <r>
          <rPr>
            <b/>
            <sz val="9"/>
            <color rgb="FF354157"/>
            <rFont val="Calibri"/>
          </rPr>
          <t>The progress bar grows as an opportunity moves to stages with higher probabilty % (likelihood of winning).</t>
        </r>
      </text>
    </comment>
    <comment ref="G2" authorId="0" shapeId="0" xr:uid="{00000000-0006-0000-0100-000005000000}">
      <text>
        <r>
          <rPr>
            <b/>
            <sz val="9"/>
            <color theme="3"/>
            <rFont val="Calibri"/>
          </rPr>
          <t>If cells are highlighted in red, this means the date you expected to close these deal by has passed.</t>
        </r>
        <r>
          <rPr>
            <sz val="9"/>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Keri Byrne</author>
  </authors>
  <commentList>
    <comment ref="Q2" authorId="0" shapeId="0" xr:uid="{00000000-0006-0000-0300-000001000000}">
      <text>
        <r>
          <rPr>
            <sz val="9"/>
            <color theme="3"/>
            <rFont val="Calibri"/>
          </rPr>
          <t xml:space="preserve">This dynamic graph displays expected revenue per sales rep vs. what they've already sold.
The </t>
        </r>
        <r>
          <rPr>
            <b/>
            <sz val="9"/>
            <color rgb="FF242D3E"/>
            <rFont val="Calibri"/>
          </rPr>
          <t>dark blue bar</t>
        </r>
        <r>
          <rPr>
            <sz val="9"/>
            <color theme="3"/>
            <rFont val="Calibri"/>
          </rPr>
          <t xml:space="preserve"> is what the </t>
        </r>
        <r>
          <rPr>
            <b/>
            <sz val="9"/>
            <color rgb="FF242D3E"/>
            <rFont val="Calibri"/>
          </rPr>
          <t>rep has already won</t>
        </r>
        <r>
          <rPr>
            <sz val="9"/>
            <color theme="3"/>
            <rFont val="Calibri"/>
          </rPr>
          <t>.
The</t>
        </r>
        <r>
          <rPr>
            <sz val="9"/>
            <color rgb="FF7D8AA0"/>
            <rFont val="Calibri"/>
          </rPr>
          <t xml:space="preserve"> </t>
        </r>
        <r>
          <rPr>
            <b/>
            <sz val="9"/>
            <color rgb="FF7D8AA0"/>
            <rFont val="Calibri"/>
          </rPr>
          <t>light blue bar</t>
        </r>
        <r>
          <rPr>
            <sz val="9"/>
            <color theme="3"/>
            <rFont val="Calibri"/>
          </rPr>
          <t xml:space="preserve"> is the revenue this</t>
        </r>
        <r>
          <rPr>
            <b/>
            <sz val="9"/>
            <color rgb="FF7D8AA0"/>
            <rFont val="Calibri"/>
          </rPr>
          <t xml:space="preserve"> rep is expected to bring in</t>
        </r>
        <r>
          <rPr>
            <sz val="9"/>
            <color theme="3"/>
            <rFont val="Calibri"/>
          </rPr>
          <t xml:space="preserve">.
The </t>
        </r>
        <r>
          <rPr>
            <b/>
            <sz val="9"/>
            <color theme="1"/>
            <rFont val="Calibri"/>
          </rPr>
          <t>black diamond</t>
        </r>
        <r>
          <rPr>
            <sz val="9"/>
            <color theme="3"/>
            <rFont val="Calibri"/>
          </rPr>
          <t xml:space="preserve"> represents the</t>
        </r>
        <r>
          <rPr>
            <b/>
            <sz val="9"/>
            <color theme="3"/>
            <rFont val="Calibri"/>
          </rPr>
          <t xml:space="preserve"> </t>
        </r>
        <r>
          <rPr>
            <b/>
            <sz val="9"/>
            <color theme="1"/>
            <rFont val="Calibri"/>
          </rPr>
          <t>target set for each sales rep</t>
        </r>
        <r>
          <rPr>
            <sz val="9"/>
            <color theme="3"/>
            <rFont val="Calibri"/>
          </rPr>
          <t xml:space="preserve">.
This graph automatically updates based on the opportunities in the sales funnel, probability per stage and target per sales rep.
Set targets and edit stages/probability in the 'Settings &amp; Instructions' sheet.
Assign sales reps to opportunities in the 'Sales Funnel' sheet.
</t>
        </r>
        <r>
          <rPr>
            <sz val="9"/>
            <color indexed="81"/>
            <rFont val="Calibri"/>
            <family val="2"/>
          </rPr>
          <t xml:space="preserve">
</t>
        </r>
      </text>
    </comment>
    <comment ref="B4" authorId="0" shapeId="0" xr:uid="{00000000-0006-0000-0300-000002000000}">
      <text>
        <r>
          <rPr>
            <b/>
            <sz val="9"/>
            <color theme="3"/>
            <rFont val="Calibri"/>
          </rPr>
          <t>This is calculated by taking the value of each stage, multiplied by the % probability of that stage, then all of the stages added together.
This doesn't take into account stages with 0% or 100% probability. Opportunities in stages with 100% probability are counted toward your actual 'Won' revenue.
A comparison of what revenue you've already won vs. what you expect to bring in is visualized in the 'Expected revenue vs. Revenue goal' graph below.</t>
        </r>
      </text>
    </comment>
    <comment ref="C4" authorId="0" shapeId="0" xr:uid="{00000000-0006-0000-0300-000003000000}">
      <text>
        <r>
          <rPr>
            <b/>
            <sz val="9"/>
            <color theme="3"/>
            <rFont val="Calibri"/>
          </rPr>
          <t>The average value of a won opportunity in your sales funnel.</t>
        </r>
      </text>
    </comment>
    <comment ref="F4" authorId="0" shapeId="0" xr:uid="{00000000-0006-0000-0300-000004000000}">
      <text>
        <r>
          <rPr>
            <b/>
            <sz val="9"/>
            <color theme="3"/>
            <rFont val="Calibri"/>
          </rPr>
          <t>Taken from the 'Closing %' table below. This is the highest selling rep overall.</t>
        </r>
      </text>
    </comment>
    <comment ref="G4" authorId="0" shapeId="0" xr:uid="{00000000-0006-0000-0300-000005000000}">
      <text>
        <r>
          <rPr>
            <b/>
            <sz val="9"/>
            <color theme="3"/>
            <rFont val="Calibri"/>
          </rPr>
          <t>Out of all won and lost opportunities, the average % of deals won across the team.</t>
        </r>
      </text>
    </comment>
    <comment ref="I4" authorId="0" shapeId="0" xr:uid="{00000000-0006-0000-0300-000006000000}">
      <text>
        <r>
          <rPr>
            <b/>
            <sz val="9"/>
            <color theme="3"/>
            <rFont val="Calibri"/>
          </rPr>
          <t>The average amount of days it takes for an opportunity to go from the lead stage to the won or lost stage.
It's calculated using the 'Creation date' and 'Expected close date' in your 'Sales Funnel' sheet.</t>
        </r>
      </text>
    </comment>
    <comment ref="B15" authorId="0" shapeId="0" xr:uid="{00000000-0006-0000-0300-000007000000}">
      <text>
        <r>
          <rPr>
            <b/>
            <sz val="9"/>
            <color theme="3"/>
            <rFont val="Calibri"/>
          </rPr>
          <t>Set targets and add/remove sales reps in the 'Settings &amp; Instructions' sheet.</t>
        </r>
      </text>
    </comment>
    <comment ref="D15" authorId="0" shapeId="0" xr:uid="{00000000-0006-0000-0300-000008000000}">
      <text>
        <r>
          <rPr>
            <b/>
            <sz val="9"/>
            <color theme="3"/>
            <rFont val="Calibri"/>
          </rPr>
          <t>Add/remove sales reps &amp; set targets in 'Settings &amp; Instructions'. Assign sales reps opportunities in the 'Sales Funnel' sheet.
Expected revenue is calculated based on the value of an opportunity times the probability of the stage it's in.</t>
        </r>
      </text>
    </comment>
    <comment ref="F15" authorId="0" shapeId="0" xr:uid="{00000000-0006-0000-0300-000009000000}">
      <text>
        <r>
          <rPr>
            <b/>
            <sz val="9"/>
            <color theme="3"/>
            <rFont val="Calibri"/>
          </rPr>
          <t>The earnings per account summarizes the total value of the won opportunities per account (company).</t>
        </r>
        <r>
          <rPr>
            <b/>
            <sz val="9"/>
            <color indexed="81"/>
            <rFont val="Calibri"/>
            <family val="2"/>
          </rPr>
          <t xml:space="preserve">
</t>
        </r>
      </text>
    </comment>
    <comment ref="I15" authorId="0" shapeId="0" xr:uid="{00000000-0006-0000-0300-00000A000000}">
      <text>
        <r>
          <rPr>
            <b/>
            <sz val="9"/>
            <color theme="3"/>
            <rFont val="Calibri"/>
          </rPr>
          <t>This shows you out of all won &amp; lost opportunities, how many are won. Calculated per sales rep and on average for the team.
Add/remove sales reps in the 'Settings &amp; Instructions' sheet. Assign sales reps to opportunities in the 'Sales Funnel' sheet.
When the stage is set to 'Won' or 'Lost' it's reflected in this table and the 'Closing %' graph above.</t>
        </r>
      </text>
    </comment>
    <comment ref="N15" authorId="0" shapeId="0" xr:uid="{00000000-0006-0000-0300-00000B000000}">
      <text>
        <r>
          <rPr>
            <b/>
            <sz val="9"/>
            <color rgb="FF354157"/>
            <rFont val="Calibri"/>
          </rPr>
          <t xml:space="preserve">The % of opportunities that move to the next stage. 
This is calculated by taking the # of opportunities in the stage divided by the # of opportunities in the previous stage. </t>
        </r>
      </text>
    </comment>
  </commentList>
</comments>
</file>

<file path=xl/sharedStrings.xml><?xml version="1.0" encoding="utf-8"?>
<sst xmlns="http://schemas.openxmlformats.org/spreadsheetml/2006/main" count="112" uniqueCount="107">
  <si>
    <t>Probability</t>
  </si>
  <si>
    <t>Thomas</t>
  </si>
  <si>
    <t>Laura</t>
  </si>
  <si>
    <t>Michael</t>
  </si>
  <si>
    <t>Donna</t>
  </si>
  <si>
    <t>Won</t>
  </si>
  <si>
    <t>You can grab a free trial from the website http://salesflare.com</t>
  </si>
  <si>
    <t>You can add stages, change stage names, and adapt probabilities.</t>
  </si>
  <si>
    <t>This is the probability that an opportunity in this stage will make it to "Won".</t>
  </si>
  <si>
    <t>Stage</t>
  </si>
  <si>
    <t>Settings: Customize the sales stages in your pipeline</t>
  </si>
  <si>
    <t>Average sales cycle</t>
  </si>
  <si>
    <t>Avg value</t>
  </si>
  <si>
    <t>Stage name</t>
  </si>
  <si>
    <t>Sales rep</t>
  </si>
  <si>
    <t>Expected</t>
  </si>
  <si>
    <t># won opportunities</t>
  </si>
  <si>
    <t>Most sold rep</t>
  </si>
  <si>
    <t>Team closing %</t>
  </si>
  <si>
    <t>Closing % per rep graph?</t>
  </si>
  <si>
    <t>These targets are used in the 'Insights' sheet to calculate</t>
  </si>
  <si>
    <t>For more detailed targets and insights, try Salesflare for free at https://app.salesflare.com</t>
  </si>
  <si>
    <t>Once you've set your targets, head back to the 'Checklist' sheet.</t>
  </si>
  <si>
    <t>Settings: Set yearly targets for your teammates</t>
  </si>
  <si>
    <t>Use this checklist to help you get started.</t>
  </si>
  <si>
    <t>Step 1: Define your stages</t>
  </si>
  <si>
    <t>Check up on all the deals in your pipeline and identify the ones that hold up the pack.</t>
  </si>
  <si>
    <t>Do spring cleaning every one or two weeks.</t>
  </si>
  <si>
    <t xml:space="preserve">You can also add other data: size of the deal, expected closing date and sales rep working on the deal. </t>
  </si>
  <si>
    <t>Feel free to add/remove columns from the 'Sales Funnel' sheet.</t>
  </si>
  <si>
    <t>You don’t have to get rid of them. Instead, put them in an alternative funnel or create a 'fridge' stage, to follow up on later.</t>
  </si>
  <si>
    <t>Team target</t>
  </si>
  <si>
    <t>Team</t>
  </si>
  <si>
    <t>Target</t>
  </si>
  <si>
    <t>Earnings per account</t>
  </si>
  <si>
    <t>Total Won Revenue</t>
  </si>
  <si>
    <t>Closing %</t>
  </si>
  <si>
    <t># opportunities</t>
  </si>
  <si>
    <t>Conversion to next stage</t>
  </si>
  <si>
    <r>
      <rPr>
        <sz val="28"/>
        <color rgb="FF303B53"/>
        <rFont val="Ubuntu"/>
      </rPr>
      <t>Sales Funnel Insights</t>
    </r>
    <r>
      <rPr>
        <sz val="25"/>
        <color rgb="FF303B53"/>
        <rFont val="Ubuntu"/>
      </rPr>
      <t xml:space="preserve"> </t>
    </r>
    <r>
      <rPr>
        <sz val="25"/>
        <color theme="1"/>
        <rFont val="Helvetica Neue"/>
      </rPr>
      <t>🚀</t>
    </r>
  </si>
  <si>
    <t>Account Name</t>
  </si>
  <si>
    <t>Settings: Follow up reminder</t>
  </si>
  <si>
    <t>Days</t>
  </si>
  <si>
    <t>Total opportunities</t>
  </si>
  <si>
    <t>This Sales Funnel Template was created by Salesflare, maker of intelligent CRM software.</t>
  </si>
  <si>
    <t>This sales funnel template has 7 stages, feel free to adapt this below.</t>
  </si>
  <si>
    <t xml:space="preserve">This will break the insights calculations. </t>
  </si>
  <si>
    <t>PIPELINE</t>
  </si>
  <si>
    <t>FOLLOW UP</t>
  </si>
  <si>
    <t>TARGETS</t>
  </si>
  <si>
    <t>to follow up with a lead.</t>
  </si>
  <si>
    <t>Set the number of days after which you want to be reminded</t>
  </si>
  <si>
    <t>The cells in the tables below are used to update other sheets automatically.</t>
  </si>
  <si>
    <t xml:space="preserve">Sales Funnel' sheet will turn red, reminding you to follow up. </t>
  </si>
  <si>
    <t>Add stages &amp; set probabilities here</t>
  </si>
  <si>
    <t>Add sales reps &amp; set targets here</t>
  </si>
  <si>
    <t>For more detailed targets &amp; insights, try Salesflare for free</t>
  </si>
  <si>
    <t>at https://app.salesflare.com.</t>
  </si>
  <si>
    <t>After 10 days (default), the 'Last interacted on' cells in the</t>
  </si>
  <si>
    <t>Follow your progress in the insights dashboard.</t>
  </si>
  <si>
    <t>The insights are calculated automatically for you based on your other sheets.</t>
  </si>
  <si>
    <t>Click the red corners of tables/graphs to find out where they're calculated from.</t>
  </si>
  <si>
    <t xml:space="preserve">Don't change the name of 'Won' and 'Lost' stages. </t>
  </si>
  <si>
    <t>Add each step (stage) of your sales process under the 'Stage name' column.</t>
  </si>
  <si>
    <t>In the 'Settings &amp; Instructions' sheet:</t>
  </si>
  <si>
    <t>Assign a closing probability to each stage in the 'Probability' column.</t>
  </si>
  <si>
    <t>Step 2: Set targets</t>
  </si>
  <si>
    <t>Set your targets per team member.</t>
  </si>
  <si>
    <t>Add/remove team members in the 'Sales rep' column.</t>
  </si>
  <si>
    <t>In the 'Sales Funnel' sheet:</t>
  </si>
  <si>
    <t>Step 3: Fill your funnel</t>
  </si>
  <si>
    <t>Add your current leads to the 'Sales Funnel' sheet and assign them a stage.</t>
  </si>
  <si>
    <t>In the 'Insights' sheet:</t>
  </si>
  <si>
    <t>Step 4: Check your initial metrics</t>
  </si>
  <si>
    <t>In your calendar:</t>
  </si>
  <si>
    <t>Step 5: Set a reminder every 2 weeks</t>
  </si>
  <si>
    <t>They're open ended tables so that you can add extra info to the bottom of them, if needed.</t>
  </si>
  <si>
    <t>When you're ready:</t>
  </si>
  <si>
    <t>Save time by letting Salesflare automatically enrich your data for you.</t>
  </si>
  <si>
    <t>Find leads with Salesflare's email finder and LinkedIn sidebar.</t>
  </si>
  <si>
    <r>
      <t xml:space="preserve">Use code </t>
    </r>
    <r>
      <rPr>
        <b/>
        <sz val="12"/>
        <color rgb="FF000000"/>
        <rFont val="Arial"/>
        <family val="2"/>
      </rPr>
      <t>CRM25OFF</t>
    </r>
    <r>
      <rPr>
        <sz val="12"/>
        <color rgb="FF000000"/>
        <rFont val="Arial"/>
        <family val="2"/>
      </rPr>
      <t xml:space="preserve"> for 25% off for the first 6 months.</t>
    </r>
  </si>
  <si>
    <t>Step 6: Upgrade to a smarter CRM</t>
  </si>
  <si>
    <t>2022 Target</t>
  </si>
  <si>
    <t>Susan</t>
  </si>
  <si>
    <t>Samantha</t>
  </si>
  <si>
    <t>John</t>
  </si>
  <si>
    <t>1) CONTATO</t>
  </si>
  <si>
    <t>2) AMIZADE</t>
  </si>
  <si>
    <t>0) INICIO</t>
  </si>
  <si>
    <t>3) PROPOSTA</t>
  </si>
  <si>
    <t>4) VENDA!!!</t>
  </si>
  <si>
    <t>PROBLEMA</t>
  </si>
  <si>
    <t>~ GELADEIRA ~</t>
  </si>
  <si>
    <t>PROGRESSO</t>
  </si>
  <si>
    <t>EMPRESA</t>
  </si>
  <si>
    <t>CONTATO</t>
  </si>
  <si>
    <t>REVENDEDOR</t>
  </si>
  <si>
    <t>CRIAÇÃO</t>
  </si>
  <si>
    <t>OBS</t>
  </si>
  <si>
    <t>PRÓX. PASSO</t>
  </si>
  <si>
    <t>WHATSAPP</t>
  </si>
  <si>
    <r>
      <t xml:space="preserve">PLANLINHA DE LEADS
</t>
    </r>
    <r>
      <rPr>
        <b/>
        <sz val="22"/>
        <color rgb="FF937257"/>
        <rFont val="Arial"/>
        <family val="2"/>
      </rPr>
      <t>REVENDEDOR</t>
    </r>
  </si>
  <si>
    <t>EMPORIO 1</t>
  </si>
  <si>
    <t>LUCAS</t>
  </si>
  <si>
    <t>REUNIÃO TERÇA</t>
  </si>
  <si>
    <t>ENTRAR EM CONTATO AS 14H DO DIA 23-05</t>
  </si>
  <si>
    <t>PRÓX. CONTATO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</si>
</sst>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_(&quot;€&quot;* #,##0.00_);_(&quot;€&quot;* \(#,##0.00\);_(&quot;€&quot;* &quot;-&quot;??_);_(@_)"/>
    <numFmt numFmtId="167" formatCode="_-&quot;$&quot;* #,##0_-;\-&quot;$&quot;* #,##0_-;_-&quot;$&quot;* &quot;-&quot;??_-;_-@_-"/>
    <numFmt numFmtId="168" formatCode="[$-409]d\-mmm\-yyyy;@"/>
  </numFmts>
  <fonts count="53">
    <font>
      <sz val="12"/>
      <color theme="1"/>
      <name val="Calibri"/>
      <family val="2"/>
      <scheme val="minor"/>
    </font>
    <font>
      <sz val="12"/>
      <color theme="1"/>
      <name val="Calibri"/>
      <family val="2"/>
      <scheme val="minor"/>
    </font>
    <font>
      <sz val="12"/>
      <color theme="1"/>
      <name val="Calibri"/>
      <family val="2"/>
      <scheme val="minor"/>
    </font>
    <font>
      <sz val="12"/>
      <color theme="1"/>
      <name val="Helvetica Neue"/>
    </font>
    <font>
      <b/>
      <sz val="12"/>
      <color theme="1"/>
      <name val="Helvetica Neue"/>
    </font>
    <font>
      <sz val="14"/>
      <color theme="1"/>
      <name val="Helvetica Neue"/>
    </font>
    <font>
      <sz val="13"/>
      <color theme="1"/>
      <name val="Helvetica Neue"/>
    </font>
    <font>
      <b/>
      <sz val="13"/>
      <color theme="1" tint="0.14999847407452621"/>
      <name val="Helvetica Neue"/>
    </font>
    <font>
      <u/>
      <sz val="11"/>
      <color theme="10"/>
      <name val="Helvetica Neue"/>
    </font>
    <font>
      <u/>
      <sz val="12"/>
      <color theme="11"/>
      <name val="Calibri"/>
      <family val="2"/>
      <scheme val="minor"/>
    </font>
    <font>
      <b/>
      <sz val="13"/>
      <color indexed="8"/>
      <name val="Helvetica Neue"/>
    </font>
    <font>
      <sz val="12"/>
      <color theme="0"/>
      <name val="Helvetica Neue Medium"/>
    </font>
    <font>
      <sz val="12"/>
      <color theme="1"/>
      <name val="Ubuntu"/>
    </font>
    <font>
      <b/>
      <sz val="12"/>
      <color theme="1"/>
      <name val="Ubuntu"/>
    </font>
    <font>
      <sz val="28"/>
      <color rgb="FF303B53"/>
      <name val="Ubuntu"/>
    </font>
    <font>
      <sz val="25"/>
      <color rgb="FF303B53"/>
      <name val="Ubuntu"/>
    </font>
    <font>
      <sz val="25"/>
      <color theme="1"/>
      <name val="Helvetica Neue"/>
    </font>
    <font>
      <b/>
      <sz val="13"/>
      <color theme="1"/>
      <name val="Helvetica Neue"/>
    </font>
    <font>
      <sz val="12"/>
      <color rgb="FF151515"/>
      <name val="Ubuntu"/>
    </font>
    <font>
      <b/>
      <sz val="12"/>
      <color rgb="FF2E2E2E"/>
      <name val="Ubuntu"/>
    </font>
    <font>
      <sz val="12"/>
      <color rgb="FF2E2E2E"/>
      <name val="Ubuntu"/>
    </font>
    <font>
      <sz val="12"/>
      <color theme="10"/>
      <name val="Helvetica Neue"/>
    </font>
    <font>
      <b/>
      <sz val="13"/>
      <color theme="1"/>
      <name val="Ubuntu"/>
    </font>
    <font>
      <i/>
      <sz val="12"/>
      <color rgb="FF9C9C9C"/>
      <name val="Helvetica Neue"/>
    </font>
    <font>
      <sz val="12"/>
      <color theme="7" tint="-0.249977111117893"/>
      <name val="Helvetica Neue"/>
    </font>
    <font>
      <sz val="9"/>
      <color indexed="81"/>
      <name val="Calibri"/>
      <family val="2"/>
    </font>
    <font>
      <b/>
      <sz val="9"/>
      <color indexed="81"/>
      <name val="Calibri"/>
      <family val="2"/>
    </font>
    <font>
      <b/>
      <sz val="9"/>
      <color theme="3"/>
      <name val="Calibri"/>
    </font>
    <font>
      <sz val="9"/>
      <color theme="3"/>
      <name val="Calibri"/>
    </font>
    <font>
      <sz val="9"/>
      <color rgb="FF7D8AA0"/>
      <name val="Calibri"/>
    </font>
    <font>
      <b/>
      <sz val="9"/>
      <color rgb="FF7D8AA0"/>
      <name val="Calibri"/>
    </font>
    <font>
      <b/>
      <sz val="9"/>
      <color rgb="FF242D3E"/>
      <name val="Calibri"/>
    </font>
    <font>
      <b/>
      <sz val="9"/>
      <color theme="1"/>
      <name val="Calibri"/>
    </font>
    <font>
      <b/>
      <sz val="9"/>
      <color rgb="FF354157"/>
      <name val="Calibri"/>
    </font>
    <font>
      <u/>
      <sz val="12"/>
      <color theme="10"/>
      <name val="Helvetica Neue"/>
    </font>
    <font>
      <b/>
      <sz val="12"/>
      <name val="Helvetica Neue"/>
    </font>
    <font>
      <sz val="12"/>
      <color rgb="FF000000"/>
      <name val="Arial"/>
      <family val="2"/>
    </font>
    <font>
      <b/>
      <sz val="12"/>
      <color rgb="FF000000"/>
      <name val="Arial"/>
      <family val="2"/>
    </font>
    <font>
      <sz val="13"/>
      <color rgb="FF000000"/>
      <name val="Helvetica Neue"/>
    </font>
    <font>
      <b/>
      <sz val="13"/>
      <color indexed="8"/>
      <name val="Helvetica Neue"/>
      <charset val="204"/>
    </font>
    <font>
      <b/>
      <sz val="13"/>
      <color theme="1"/>
      <name val="Helvetica Neue"/>
      <charset val="204"/>
    </font>
    <font>
      <sz val="10"/>
      <color theme="1"/>
      <name val="Arial"/>
      <family val="2"/>
    </font>
    <font>
      <sz val="12"/>
      <color theme="1"/>
      <name val="Arial"/>
      <family val="2"/>
    </font>
    <font>
      <sz val="9"/>
      <color theme="1"/>
      <name val="Arial"/>
      <family val="2"/>
    </font>
    <font>
      <b/>
      <sz val="10"/>
      <color rgb="FF937257"/>
      <name val="Arial"/>
      <family val="2"/>
    </font>
    <font>
      <b/>
      <sz val="22"/>
      <color rgb="FF937257"/>
      <name val="Arial"/>
      <family val="2"/>
    </font>
    <font>
      <sz val="9"/>
      <color rgb="FF937257"/>
      <name val="Arial"/>
      <family val="2"/>
    </font>
    <font>
      <b/>
      <sz val="10"/>
      <color theme="1"/>
      <name val="Arial"/>
      <family val="2"/>
    </font>
    <font>
      <u/>
      <sz val="11"/>
      <color theme="10"/>
      <name val="Helvetica Neue"/>
      <charset val="204"/>
    </font>
    <font>
      <i/>
      <sz val="8"/>
      <color rgb="FF937257"/>
      <name val="Arial"/>
      <family val="2"/>
    </font>
    <font>
      <sz val="10"/>
      <color rgb="FF937257"/>
      <name val="Courier New"/>
      <family val="3"/>
    </font>
    <font>
      <b/>
      <sz val="10"/>
      <color theme="5" tint="-0.499984740745262"/>
      <name val="Arial"/>
      <family val="2"/>
    </font>
    <font>
      <b/>
      <sz val="9"/>
      <color theme="5" tint="-0.499984740745262"/>
      <name val="Arial"/>
      <family val="2"/>
    </font>
  </fonts>
  <fills count="9">
    <fill>
      <patternFill patternType="none"/>
    </fill>
    <fill>
      <patternFill patternType="gray125"/>
    </fill>
    <fill>
      <patternFill patternType="solid">
        <fgColor rgb="FF3E4D66"/>
        <bgColor indexed="64"/>
      </patternFill>
    </fill>
    <fill>
      <patternFill patternType="solid">
        <fgColor theme="0"/>
        <bgColor indexed="64"/>
      </patternFill>
    </fill>
    <fill>
      <patternFill patternType="solid">
        <fgColor rgb="FFF4F4F8"/>
        <bgColor indexed="64"/>
      </patternFill>
    </fill>
    <fill>
      <patternFill patternType="solid">
        <fgColor rgb="FFF2F1F7"/>
        <bgColor indexed="64"/>
      </patternFill>
    </fill>
    <fill>
      <patternFill patternType="solid">
        <fgColor rgb="FFFFFFFF"/>
        <bgColor indexed="64"/>
      </patternFill>
    </fill>
    <fill>
      <patternFill patternType="solid">
        <fgColor rgb="FFE3C291"/>
        <bgColor indexed="64"/>
      </patternFill>
    </fill>
    <fill>
      <patternFill patternType="solid">
        <fgColor rgb="FFF3EDE5"/>
        <bgColor indexed="64"/>
      </patternFill>
    </fill>
  </fills>
  <borders count="20">
    <border>
      <left/>
      <right/>
      <top/>
      <bottom/>
      <diagonal/>
    </border>
    <border>
      <left/>
      <right style="thin">
        <color rgb="FFE1E4E7"/>
      </right>
      <top/>
      <bottom/>
      <diagonal/>
    </border>
    <border>
      <left/>
      <right/>
      <top style="thin">
        <color auto="1"/>
      </top>
      <bottom style="thin">
        <color auto="1"/>
      </bottom>
      <diagonal/>
    </border>
    <border>
      <left style="thin">
        <color rgb="FFF4F4F8"/>
      </left>
      <right style="thin">
        <color rgb="FFF4F4F8"/>
      </right>
      <top style="thin">
        <color auto="1"/>
      </top>
      <bottom style="thin">
        <color auto="1"/>
      </bottom>
      <diagonal/>
    </border>
    <border>
      <left style="thin">
        <color auto="1"/>
      </left>
      <right style="thin">
        <color rgb="FFF4F4F8"/>
      </right>
      <top style="thin">
        <color auto="1"/>
      </top>
      <bottom style="thin">
        <color auto="1"/>
      </bottom>
      <diagonal/>
    </border>
    <border>
      <left style="thin">
        <color rgb="FFF4F4F8"/>
      </left>
      <right style="thin">
        <color rgb="FF2E2E2E"/>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2"/>
      </right>
      <top style="thin">
        <color auto="1"/>
      </top>
      <bottom style="thin">
        <color auto="1"/>
      </bottom>
      <diagonal/>
    </border>
    <border>
      <left style="thin">
        <color theme="2"/>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thin">
        <color rgb="FFE4D5C2"/>
      </bottom>
      <diagonal/>
    </border>
    <border>
      <left style="thin">
        <color rgb="FFE4D5C2"/>
      </left>
      <right style="thin">
        <color rgb="FFE4D5C2"/>
      </right>
      <top style="thin">
        <color rgb="FFE4D5C2"/>
      </top>
      <bottom/>
      <diagonal/>
    </border>
    <border>
      <left/>
      <right/>
      <top/>
      <bottom style="thin">
        <color rgb="FFE3C291"/>
      </bottom>
      <diagonal/>
    </border>
  </borders>
  <cellStyleXfs count="52">
    <xf numFmtId="0" fontId="0" fillId="0" borderId="0"/>
    <xf numFmtId="165" fontId="2"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5" fontId="1" fillId="0" borderId="0" applyFont="0" applyFill="0" applyBorder="0" applyAlignment="0" applyProtection="0"/>
    <xf numFmtId="0" fontId="48" fillId="0" borderId="0" applyNumberFormat="0" applyFill="0" applyBorder="0" applyAlignment="0" applyProtection="0">
      <alignment vertical="top"/>
      <protection locked="0"/>
    </xf>
  </cellStyleXfs>
  <cellXfs count="115">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indent="1"/>
    </xf>
    <xf numFmtId="9" fontId="3" fillId="0" borderId="0" xfId="2" applyFont="1" applyBorder="1" applyAlignment="1">
      <alignment horizontal="left" vertical="center" indent="1"/>
    </xf>
    <xf numFmtId="0" fontId="11" fillId="2" borderId="1" xfId="0" applyFont="1" applyFill="1" applyBorder="1" applyAlignment="1">
      <alignment horizontal="left" vertical="center" indent="1"/>
    </xf>
    <xf numFmtId="0" fontId="12" fillId="0" borderId="0" xfId="0" applyFont="1"/>
    <xf numFmtId="0" fontId="13" fillId="0" borderId="0" xfId="0" applyFont="1" applyAlignment="1">
      <alignment horizontal="center" vertical="center"/>
    </xf>
    <xf numFmtId="0" fontId="12" fillId="0" borderId="0" xfId="0" applyFont="1" applyAlignment="1">
      <alignment horizontal="center" vertical="center"/>
    </xf>
    <xf numFmtId="0" fontId="20" fillId="0" borderId="0" xfId="0" applyFont="1"/>
    <xf numFmtId="167" fontId="18" fillId="0" borderId="4" xfId="0" applyNumberFormat="1" applyFont="1" applyBorder="1" applyAlignment="1">
      <alignment horizontal="center" vertical="center"/>
    </xf>
    <xf numFmtId="167" fontId="12" fillId="0" borderId="3" xfId="1" applyNumberFormat="1" applyFont="1" applyBorder="1" applyAlignment="1">
      <alignment horizontal="center" vertical="center"/>
    </xf>
    <xf numFmtId="167" fontId="12" fillId="0" borderId="3" xfId="0" applyNumberFormat="1" applyFont="1" applyBorder="1" applyAlignment="1">
      <alignment horizontal="center" vertical="center"/>
    </xf>
    <xf numFmtId="1" fontId="12" fillId="0" borderId="5" xfId="0" applyNumberFormat="1" applyFont="1" applyBorder="1" applyAlignment="1">
      <alignment horizontal="center" vertical="center"/>
    </xf>
    <xf numFmtId="164" fontId="12" fillId="0" borderId="0" xfId="0" applyNumberFormat="1" applyFont="1"/>
    <xf numFmtId="167" fontId="12" fillId="0" borderId="0" xfId="0" applyNumberFormat="1" applyFont="1"/>
    <xf numFmtId="9" fontId="12" fillId="0" borderId="0" xfId="2" applyFont="1"/>
    <xf numFmtId="0" fontId="12" fillId="4" borderId="10" xfId="0" applyFont="1" applyFill="1" applyBorder="1"/>
    <xf numFmtId="0" fontId="22" fillId="4" borderId="2" xfId="0" applyFont="1" applyFill="1" applyBorder="1" applyAlignment="1">
      <alignment horizontal="center" vertical="center"/>
    </xf>
    <xf numFmtId="0" fontId="22" fillId="4" borderId="11"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11" xfId="0" applyFont="1" applyFill="1" applyBorder="1" applyAlignment="1">
      <alignment horizontal="center" vertical="center" wrapText="1"/>
    </xf>
    <xf numFmtId="0" fontId="19" fillId="0" borderId="0" xfId="0" applyFont="1" applyAlignment="1">
      <alignment horizontal="center" vertical="center" wrapText="1"/>
    </xf>
    <xf numFmtId="0" fontId="19" fillId="4" borderId="10" xfId="0" applyFont="1" applyFill="1" applyBorder="1" applyAlignment="1">
      <alignment horizontal="center" vertical="center" wrapText="1"/>
    </xf>
    <xf numFmtId="0" fontId="12" fillId="0" borderId="12" xfId="0" applyFont="1" applyBorder="1" applyAlignment="1">
      <alignment horizontal="center" vertical="center"/>
    </xf>
    <xf numFmtId="9" fontId="12" fillId="0" borderId="13" xfId="0" applyNumberFormat="1" applyFont="1" applyBorder="1" applyAlignment="1">
      <alignment horizontal="center" vertical="center"/>
    </xf>
    <xf numFmtId="0" fontId="12" fillId="0" borderId="13" xfId="0" applyFont="1" applyBorder="1" applyAlignment="1">
      <alignment horizontal="center" vertical="center"/>
    </xf>
    <xf numFmtId="0" fontId="13" fillId="4" borderId="1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3" borderId="0" xfId="0" applyFont="1" applyFill="1"/>
    <xf numFmtId="167" fontId="13" fillId="3" borderId="0" xfId="0" applyNumberFormat="1" applyFont="1" applyFill="1"/>
    <xf numFmtId="9" fontId="12" fillId="0" borderId="0" xfId="2" applyFont="1" applyBorder="1"/>
    <xf numFmtId="9" fontId="13" fillId="3" borderId="0" xfId="2" applyFont="1" applyFill="1" applyBorder="1"/>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xf>
    <xf numFmtId="0" fontId="12" fillId="0" borderId="15" xfId="0" applyFont="1" applyBorder="1"/>
    <xf numFmtId="167" fontId="12" fillId="0" borderId="15" xfId="0" applyNumberFormat="1" applyFont="1" applyBorder="1"/>
    <xf numFmtId="0" fontId="6" fillId="3" borderId="0" xfId="0" applyFont="1" applyFill="1" applyAlignment="1">
      <alignment horizontal="left" vertical="center"/>
    </xf>
    <xf numFmtId="167" fontId="6" fillId="3" borderId="0" xfId="1" applyNumberFormat="1" applyFont="1" applyFill="1" applyBorder="1" applyAlignment="1">
      <alignment horizontal="left" vertical="center"/>
    </xf>
    <xf numFmtId="0" fontId="17" fillId="4" borderId="6" xfId="0" applyFont="1" applyFill="1" applyBorder="1" applyAlignment="1">
      <alignment horizontal="center" vertical="center"/>
    </xf>
    <xf numFmtId="0" fontId="17" fillId="3" borderId="0" xfId="0" applyFont="1" applyFill="1" applyAlignment="1">
      <alignment horizontal="left" vertical="center"/>
    </xf>
    <xf numFmtId="0" fontId="17" fillId="3" borderId="15" xfId="0" applyFont="1" applyFill="1" applyBorder="1" applyAlignment="1">
      <alignment horizontal="left" vertical="center"/>
    </xf>
    <xf numFmtId="167" fontId="17" fillId="3" borderId="15" xfId="0" applyNumberFormat="1" applyFont="1" applyFill="1" applyBorder="1" applyAlignment="1">
      <alignment horizontal="left"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9" fontId="6" fillId="3" borderId="0" xfId="0" applyNumberFormat="1" applyFont="1" applyFill="1" applyAlignment="1">
      <alignment horizontal="right" vertical="center"/>
    </xf>
    <xf numFmtId="0" fontId="23" fillId="3" borderId="0" xfId="0" applyFont="1" applyFill="1" applyAlignment="1">
      <alignment horizontal="left" vertical="center"/>
    </xf>
    <xf numFmtId="9" fontId="6" fillId="3" borderId="15" xfId="0" applyNumberFormat="1" applyFont="1" applyFill="1" applyBorder="1" applyAlignment="1">
      <alignment horizontal="right" vertical="center"/>
    </xf>
    <xf numFmtId="0" fontId="3" fillId="3" borderId="0" xfId="0" applyFont="1" applyFill="1" applyAlignment="1">
      <alignment horizontal="left" vertical="center"/>
    </xf>
    <xf numFmtId="0" fontId="21" fillId="3" borderId="0" xfId="3" applyFont="1" applyFill="1" applyBorder="1" applyAlignment="1" applyProtection="1">
      <alignment horizontal="left" vertical="center"/>
    </xf>
    <xf numFmtId="0" fontId="0" fillId="3" borderId="0" xfId="0" applyFill="1"/>
    <xf numFmtId="0" fontId="24" fillId="3" borderId="0" xfId="0" applyFont="1" applyFill="1" applyAlignment="1">
      <alignment horizontal="left" vertical="center"/>
    </xf>
    <xf numFmtId="0" fontId="7" fillId="3" borderId="0" xfId="0" applyFont="1" applyFill="1" applyAlignment="1">
      <alignment horizontal="left" vertical="center"/>
    </xf>
    <xf numFmtId="0" fontId="17" fillId="3" borderId="0" xfId="0" applyFont="1" applyFill="1"/>
    <xf numFmtId="0" fontId="10" fillId="3" borderId="0" xfId="0" applyFont="1" applyFill="1" applyAlignment="1">
      <alignment horizontal="left" vertical="center"/>
    </xf>
    <xf numFmtId="0" fontId="0" fillId="3" borderId="0" xfId="0" applyFill="1" applyAlignment="1">
      <alignment wrapText="1"/>
    </xf>
    <xf numFmtId="0" fontId="10" fillId="4" borderId="14" xfId="0" applyFont="1" applyFill="1" applyBorder="1" applyAlignment="1">
      <alignment horizontal="center" vertical="center"/>
    </xf>
    <xf numFmtId="0" fontId="6" fillId="3" borderId="14" xfId="0" applyFont="1" applyFill="1" applyBorder="1" applyAlignment="1">
      <alignment horizontal="center" vertical="center"/>
    </xf>
    <xf numFmtId="0" fontId="4" fillId="3" borderId="0" xfId="0" applyFont="1" applyFill="1" applyAlignment="1">
      <alignment horizontal="left" vertical="center"/>
    </xf>
    <xf numFmtId="0" fontId="3" fillId="3" borderId="0" xfId="0" quotePrefix="1" applyFont="1" applyFill="1" applyAlignment="1">
      <alignment horizontal="left" vertical="center"/>
    </xf>
    <xf numFmtId="0" fontId="21" fillId="3" borderId="0" xfId="3" applyFont="1" applyFill="1" applyAlignment="1" applyProtection="1">
      <alignment horizontal="left" vertical="center"/>
    </xf>
    <xf numFmtId="0" fontId="3" fillId="3" borderId="0" xfId="0" applyFont="1" applyFill="1"/>
    <xf numFmtId="0" fontId="34" fillId="3" borderId="0" xfId="3" applyFont="1" applyFill="1" applyAlignment="1" applyProtection="1">
      <alignment horizontal="left" vertical="center"/>
    </xf>
    <xf numFmtId="0" fontId="6" fillId="3" borderId="0" xfId="0" applyFont="1" applyFill="1" applyAlignment="1">
      <alignment horizontal="left" vertical="center" indent="1"/>
    </xf>
    <xf numFmtId="0" fontId="3" fillId="3" borderId="0" xfId="0" applyFont="1" applyFill="1" applyAlignment="1">
      <alignment horizontal="left" vertical="center" indent="1"/>
    </xf>
    <xf numFmtId="0" fontId="17" fillId="3" borderId="0" xfId="0" applyFont="1" applyFill="1" applyAlignment="1">
      <alignment horizontal="left" vertical="center" indent="1"/>
    </xf>
    <xf numFmtId="0" fontId="21" fillId="3" borderId="0" xfId="3" applyFont="1" applyFill="1" applyAlignment="1" applyProtection="1">
      <alignment horizontal="left" vertical="center" indent="1"/>
    </xf>
    <xf numFmtId="0" fontId="35" fillId="5" borderId="10" xfId="0" applyFont="1" applyFill="1" applyBorder="1" applyAlignment="1">
      <alignment horizontal="left" vertical="center" indent="1"/>
    </xf>
    <xf numFmtId="0" fontId="3" fillId="5" borderId="2" xfId="0" applyFont="1" applyFill="1" applyBorder="1" applyAlignment="1">
      <alignment horizontal="left" vertical="center" indent="1"/>
    </xf>
    <xf numFmtId="0" fontId="3" fillId="5" borderId="11" xfId="0" applyFont="1" applyFill="1" applyBorder="1" applyAlignment="1">
      <alignment horizontal="left" vertical="center" indent="1"/>
    </xf>
    <xf numFmtId="0" fontId="35" fillId="5" borderId="8" xfId="0" applyFont="1" applyFill="1" applyBorder="1" applyAlignment="1">
      <alignment horizontal="left" vertical="center" indent="1"/>
    </xf>
    <xf numFmtId="0" fontId="3" fillId="5" borderId="16" xfId="0" applyFont="1" applyFill="1" applyBorder="1" applyAlignment="1">
      <alignment horizontal="left" vertical="center" indent="1"/>
    </xf>
    <xf numFmtId="0" fontId="3" fillId="5" borderId="9" xfId="0" applyFont="1" applyFill="1" applyBorder="1" applyAlignment="1">
      <alignment horizontal="left" vertical="center" indent="1"/>
    </xf>
    <xf numFmtId="0" fontId="3" fillId="3" borderId="16" xfId="0" applyFont="1" applyFill="1" applyBorder="1" applyAlignment="1">
      <alignment horizontal="left" vertical="center" indent="1"/>
    </xf>
    <xf numFmtId="0" fontId="5" fillId="3" borderId="16" xfId="0" applyFont="1" applyFill="1" applyBorder="1" applyAlignment="1">
      <alignment horizontal="left" vertical="center" indent="1"/>
    </xf>
    <xf numFmtId="0" fontId="17" fillId="3" borderId="16" xfId="0" applyFont="1" applyFill="1" applyBorder="1" applyAlignment="1">
      <alignment horizontal="left" vertical="center" indent="1"/>
    </xf>
    <xf numFmtId="167" fontId="6" fillId="3" borderId="0" xfId="0" applyNumberFormat="1" applyFont="1" applyFill="1" applyAlignment="1">
      <alignment horizontal="left" vertical="center"/>
    </xf>
    <xf numFmtId="167" fontId="0" fillId="3" borderId="0" xfId="0" applyNumberFormat="1" applyFill="1"/>
    <xf numFmtId="167" fontId="17" fillId="4" borderId="7" xfId="0" applyNumberFormat="1" applyFont="1" applyFill="1" applyBorder="1" applyAlignment="1">
      <alignment horizontal="center" vertical="center"/>
    </xf>
    <xf numFmtId="0" fontId="0" fillId="6" borderId="0" xfId="0" applyFill="1" applyAlignment="1">
      <alignment vertical="center" wrapText="1"/>
    </xf>
    <xf numFmtId="0" fontId="38" fillId="6" borderId="0" xfId="0" applyFont="1" applyFill="1" applyAlignment="1">
      <alignment vertical="center" wrapText="1"/>
    </xf>
    <xf numFmtId="1" fontId="12" fillId="0" borderId="12" xfId="0" applyNumberFormat="1" applyFont="1" applyBorder="1" applyAlignment="1">
      <alignment horizontal="center" vertical="center"/>
    </xf>
    <xf numFmtId="0" fontId="23" fillId="3" borderId="0" xfId="0" applyFont="1" applyFill="1" applyAlignment="1">
      <alignment horizontal="center" wrapText="1"/>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39" fillId="3" borderId="15" xfId="0" applyFont="1" applyFill="1" applyBorder="1" applyAlignment="1">
      <alignment horizontal="left" vertical="center" wrapText="1"/>
    </xf>
    <xf numFmtId="0" fontId="39" fillId="3" borderId="0" xfId="0" applyFont="1" applyFill="1" applyAlignment="1">
      <alignment horizontal="left" vertical="center" wrapText="1"/>
    </xf>
    <xf numFmtId="0" fontId="40" fillId="3" borderId="0" xfId="0" applyFont="1" applyFill="1" applyAlignment="1">
      <alignment horizontal="left" vertical="center"/>
    </xf>
    <xf numFmtId="0" fontId="42" fillId="0" borderId="0" xfId="0" applyFont="1"/>
    <xf numFmtId="0" fontId="41" fillId="0" borderId="0" xfId="0" applyFont="1" applyBorder="1" applyAlignment="1">
      <alignment horizontal="left" indent="1"/>
    </xf>
    <xf numFmtId="14" fontId="41" fillId="0" borderId="0" xfId="0" applyNumberFormat="1" applyFont="1" applyBorder="1" applyAlignment="1">
      <alignment horizontal="left" vertical="center" indent="1"/>
    </xf>
    <xf numFmtId="0" fontId="41" fillId="0" borderId="0" xfId="0" applyFont="1" applyBorder="1" applyAlignment="1">
      <alignment horizontal="left" vertical="center" indent="1"/>
    </xf>
    <xf numFmtId="9" fontId="41" fillId="0" borderId="0" xfId="0" applyNumberFormat="1" applyFont="1" applyBorder="1" applyAlignment="1">
      <alignment horizontal="left" vertical="center" indent="1"/>
    </xf>
    <xf numFmtId="0" fontId="43" fillId="0" borderId="0" xfId="0" applyFont="1" applyBorder="1"/>
    <xf numFmtId="0" fontId="41" fillId="3" borderId="19" xfId="0" applyFont="1" applyFill="1" applyBorder="1" applyAlignment="1">
      <alignment horizontal="center" vertical="center"/>
    </xf>
    <xf numFmtId="0" fontId="47" fillId="8" borderId="19" xfId="0" applyFont="1" applyFill="1" applyBorder="1" applyAlignment="1">
      <alignment horizontal="left" vertical="center" indent="1"/>
    </xf>
    <xf numFmtId="0" fontId="43" fillId="3" borderId="19" xfId="0" applyFont="1" applyFill="1" applyBorder="1" applyAlignment="1">
      <alignment horizontal="center" vertical="center"/>
    </xf>
    <xf numFmtId="0" fontId="0" fillId="8" borderId="0" xfId="0" applyFill="1"/>
    <xf numFmtId="0" fontId="0" fillId="8" borderId="17" xfId="0" applyFill="1" applyBorder="1" applyAlignment="1">
      <alignment horizontal="center" vertical="center"/>
    </xf>
    <xf numFmtId="0" fontId="44" fillId="8" borderId="17" xfId="0" applyFont="1" applyFill="1" applyBorder="1" applyAlignment="1">
      <alignment horizontal="left" vertical="center" wrapText="1"/>
    </xf>
    <xf numFmtId="0" fontId="44" fillId="8" borderId="17" xfId="0" applyFont="1" applyFill="1" applyBorder="1" applyAlignment="1">
      <alignment horizontal="left" vertical="center"/>
    </xf>
    <xf numFmtId="168" fontId="52" fillId="7" borderId="18" xfId="0" applyNumberFormat="1" applyFont="1" applyFill="1" applyBorder="1" applyAlignment="1">
      <alignment horizontal="left" vertical="center" wrapText="1" indent="1"/>
    </xf>
    <xf numFmtId="0" fontId="51" fillId="7" borderId="18" xfId="0" applyFont="1" applyFill="1" applyBorder="1" applyAlignment="1">
      <alignment horizontal="left" vertical="center" wrapText="1" indent="1"/>
    </xf>
    <xf numFmtId="168" fontId="51" fillId="7" borderId="18" xfId="0" applyNumberFormat="1" applyFont="1" applyFill="1" applyBorder="1" applyAlignment="1">
      <alignment horizontal="left" vertical="center" wrapText="1" indent="1"/>
    </xf>
    <xf numFmtId="0" fontId="51" fillId="7" borderId="18" xfId="0" applyFont="1" applyFill="1" applyBorder="1" applyAlignment="1">
      <alignment horizontal="left" vertical="center" indent="1"/>
    </xf>
    <xf numFmtId="0" fontId="50" fillId="3" borderId="19" xfId="0" applyFont="1" applyFill="1" applyBorder="1" applyAlignment="1">
      <alignment horizontal="center" vertical="center"/>
    </xf>
    <xf numFmtId="14" fontId="46" fillId="3" borderId="19" xfId="0" applyNumberFormat="1" applyFont="1" applyFill="1" applyBorder="1" applyAlignment="1">
      <alignment horizontal="center" vertical="center"/>
    </xf>
    <xf numFmtId="0" fontId="46" fillId="3" borderId="19" xfId="0" applyFont="1" applyFill="1" applyBorder="1" applyAlignment="1">
      <alignment horizontal="center" vertical="center"/>
    </xf>
    <xf numFmtId="0" fontId="44" fillId="8" borderId="19" xfId="0" applyFont="1" applyFill="1" applyBorder="1" applyAlignment="1">
      <alignment horizontal="left" vertical="center" indent="1"/>
    </xf>
    <xf numFmtId="0" fontId="49" fillId="3" borderId="19" xfId="0" applyFont="1" applyFill="1" applyBorder="1" applyAlignment="1">
      <alignment vertical="top" wrapText="1"/>
    </xf>
    <xf numFmtId="14" fontId="43" fillId="3" borderId="19" xfId="0" applyNumberFormat="1" applyFont="1" applyFill="1" applyBorder="1" applyAlignment="1">
      <alignment horizontal="center" vertical="center"/>
    </xf>
    <xf numFmtId="0" fontId="46" fillId="3" borderId="19" xfId="0" applyFont="1" applyFill="1" applyBorder="1" applyAlignment="1">
      <alignment wrapText="1"/>
    </xf>
    <xf numFmtId="0" fontId="0" fillId="8" borderId="17" xfId="0" applyFill="1" applyBorder="1" applyAlignment="1">
      <alignment horizontal="center"/>
    </xf>
  </cellXfs>
  <cellStyles count="52">
    <cellStyle name="Hiperlink" xfId="3" builtinId="8"/>
    <cellStyle name="Hiperlink 2" xfId="51" xr:uid="{00000000-0005-0000-0000-00005F000000}"/>
    <cellStyle name="Hiperlink Visitado" xfId="4" builtinId="9" hidden="1"/>
    <cellStyle name="Hiperlink Visitado" xfId="5" builtinId="9" hidden="1"/>
    <cellStyle name="Hiperlink Visitado" xfId="6" builtinId="9" hidden="1"/>
    <cellStyle name="Hiperlink Visitado" xfId="7" builtinId="9" hidden="1"/>
    <cellStyle name="Hiperlink Visitado" xfId="8" builtinId="9" hidden="1"/>
    <cellStyle name="Hiperlink Visitado" xfId="9" builtinId="9" hidden="1"/>
    <cellStyle name="Hiperlink Visitado" xfId="10" builtinId="9" hidden="1"/>
    <cellStyle name="Hiperlink Visitado" xfId="11" builtinId="9" hidden="1"/>
    <cellStyle name="Hiperlink Visitado" xfId="12" builtinId="9" hidden="1"/>
    <cellStyle name="Hiperlink Visitado" xfId="13" builtinId="9" hidden="1"/>
    <cellStyle name="Hiperlink Visitado" xfId="14" builtinId="9" hidden="1"/>
    <cellStyle name="Hiperlink Visitado" xfId="15" builtinId="9" hidden="1"/>
    <cellStyle name="Hiperlink Visitado" xfId="16" builtinId="9" hidden="1"/>
    <cellStyle name="Hiperlink Visitado" xfId="17" builtinId="9" hidden="1"/>
    <cellStyle name="Hiperlink Visitado" xfId="18" builtinId="9" hidden="1"/>
    <cellStyle name="Hiperlink Visitado" xfId="19" builtinId="9" hidden="1"/>
    <cellStyle name="Hiperlink Visitado" xfId="20" builtinId="9" hidden="1"/>
    <cellStyle name="Hiperlink Visitado" xfId="21" builtinId="9" hidden="1"/>
    <cellStyle name="Hiperlink Visitado" xfId="22" builtinId="9" hidden="1"/>
    <cellStyle name="Hiperlink Visitado" xfId="23" builtinId="9" hidden="1"/>
    <cellStyle name="Hiperlink Visitado" xfId="24" builtinId="9" hidden="1"/>
    <cellStyle name="Hiperlink Visitado" xfId="25" builtinId="9" hidden="1"/>
    <cellStyle name="Hiperlink Visitado" xfId="26" builtinId="9" hidden="1"/>
    <cellStyle name="Hiperlink Visitado" xfId="27" builtinId="9" hidden="1"/>
    <cellStyle name="Hiperlink Visitado" xfId="28" builtinId="9" hidden="1"/>
    <cellStyle name="Hiperlink Visitado" xfId="29" builtinId="9" hidden="1"/>
    <cellStyle name="Hiperlink Visitado" xfId="30" builtinId="9" hidden="1"/>
    <cellStyle name="Hiperlink Visitado" xfId="31" builtinId="9" hidden="1"/>
    <cellStyle name="Hiperlink Visitado" xfId="32" builtinId="9" hidden="1"/>
    <cellStyle name="Hiperlink Visitado" xfId="33" builtinId="9" hidden="1"/>
    <cellStyle name="Hiperlink Visitado" xfId="34" builtinId="9" hidden="1"/>
    <cellStyle name="Hiperlink Visitado" xfId="35" builtinId="9" hidden="1"/>
    <cellStyle name="Hiperlink Visitado" xfId="36" builtinId="9" hidden="1"/>
    <cellStyle name="Hiperlink Visitado" xfId="37" builtinId="9" hidden="1"/>
    <cellStyle name="Hiperlink Visitado" xfId="38" builtinId="9" hidden="1"/>
    <cellStyle name="Hiperlink Visitado" xfId="39" builtinId="9" hidden="1"/>
    <cellStyle name="Hiperlink Visitado" xfId="40" builtinId="9" hidden="1"/>
    <cellStyle name="Hiperlink Visitado" xfId="41" builtinId="9" hidden="1"/>
    <cellStyle name="Hiperlink Visitado" xfId="42" builtinId="9" hidden="1"/>
    <cellStyle name="Hiperlink Visitado" xfId="43" builtinId="9" hidden="1"/>
    <cellStyle name="Hiperlink Visitado" xfId="44" builtinId="9" hidden="1"/>
    <cellStyle name="Hiperlink Visitado" xfId="45" builtinId="9" hidden="1"/>
    <cellStyle name="Hiperlink Visitado" xfId="46" builtinId="9" hidden="1"/>
    <cellStyle name="Hiperlink Visitado" xfId="47" builtinId="9" hidden="1"/>
    <cellStyle name="Hiperlink Visitado" xfId="48" builtinId="9" hidden="1"/>
    <cellStyle name="Hiperlink Visitado" xfId="49" builtinId="9" hidden="1"/>
    <cellStyle name="Moeda" xfId="1" builtinId="4"/>
    <cellStyle name="Moeda 2" xfId="50" xr:uid="{00000000-0005-0000-0000-000060000000}"/>
    <cellStyle name="Normal" xfId="0" builtinId="0"/>
    <cellStyle name="Porcentagem" xfId="2" builtinId="5"/>
  </cellStyles>
  <dxfs count="28">
    <dxf>
      <font>
        <b/>
        <i val="0"/>
        <color theme="7" tint="-0.499984740745262"/>
      </font>
      <fill>
        <patternFill>
          <bgColor theme="7" tint="0.59996337778862885"/>
        </patternFill>
      </fill>
    </dxf>
    <dxf>
      <font>
        <b/>
        <i val="0"/>
        <color theme="0"/>
      </font>
      <fill>
        <patternFill>
          <bgColor rgb="FF92D050"/>
        </patternFill>
      </fill>
    </dxf>
    <dxf>
      <font>
        <color theme="9" tint="0.79998168889431442"/>
      </font>
      <fill>
        <patternFill>
          <bgColor theme="9" tint="-0.24994659260841701"/>
        </patternFill>
      </fill>
    </dxf>
    <dxf>
      <fill>
        <patternFill>
          <bgColor theme="9" tint="0.39994506668294322"/>
        </patternFill>
      </fill>
    </dxf>
    <dxf>
      <fill>
        <patternFill>
          <bgColor theme="9" tint="0.59996337778862885"/>
        </patternFill>
      </fill>
    </dxf>
    <dxf>
      <fill>
        <patternFill>
          <bgColor theme="9" tint="0.79998168889431442"/>
        </patternFill>
      </fill>
    </dxf>
    <dxf>
      <font>
        <color rgb="FF9C0006"/>
      </font>
      <fill>
        <patternFill>
          <bgColor rgb="FFFFC7CE"/>
        </patternFill>
      </fill>
    </dxf>
    <dxf>
      <font>
        <b/>
        <i val="0"/>
        <color theme="0"/>
      </font>
      <fill>
        <patternFill>
          <bgColor rgb="FF92D050"/>
        </patternFill>
      </fill>
      <border>
        <left style="thin">
          <color rgb="FF00B050"/>
        </left>
        <right style="thin">
          <color rgb="FF00B050"/>
        </right>
        <top style="thin">
          <color rgb="FF00B050"/>
        </top>
        <bottom style="thin">
          <color rgb="FF00B050"/>
        </bottom>
      </border>
    </dxf>
    <dxf>
      <font>
        <color theme="9" tint="0.79998168889431442"/>
      </font>
      <fill>
        <patternFill>
          <bgColor theme="9" tint="-0.24994659260841701"/>
        </patternFill>
      </fill>
    </dxf>
    <dxf>
      <font>
        <b/>
        <i val="0"/>
        <color theme="4" tint="-0.499984740745262"/>
      </font>
      <fill>
        <patternFill>
          <bgColor theme="4" tint="0.59996337778862885"/>
        </patternFill>
      </fill>
    </dxf>
    <dxf>
      <font>
        <b/>
        <i val="0"/>
        <color theme="0"/>
      </font>
      <fill>
        <patternFill>
          <bgColor rgb="FFC00000"/>
        </patternFill>
      </fill>
    </dxf>
    <dxf>
      <fill>
        <patternFill>
          <bgColor theme="9"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ill>
        <patternFill>
          <bgColor theme="9" tint="-0.24994659260841701"/>
        </patternFill>
      </fill>
    </dxf>
    <dxf>
      <fill>
        <patternFill>
          <bgColor theme="9" tint="0.39994506668294322"/>
        </patternFill>
      </fill>
    </dxf>
    <dxf>
      <fill>
        <patternFill>
          <bgColor theme="9" tint="0.59996337778862885"/>
        </patternFill>
      </fill>
    </dxf>
    <dxf>
      <fill>
        <patternFill>
          <bgColor theme="9" tint="0.79998168889431442"/>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rgb="FFDFD4BF"/>
        </patternFill>
      </fill>
    </dxf>
  </dxfs>
  <tableStyles count="1" defaultTableStyle="TableStyleMedium9" defaultPivotStyle="PivotStyleMedium7">
    <tableStyle name="Estilo de Tabela 1" pivot="0" count="2" xr9:uid="{4A0D23C5-8546-4546-9E37-5D0028332DDD}">
      <tableStyleElement type="secondColumnStripe" dxfId="27"/>
    </tableStyle>
  </tableStyles>
  <colors>
    <mruColors>
      <color rgb="FFA66E44"/>
      <color rgb="FFE3C291"/>
      <color rgb="FF937257"/>
      <color rgb="FFF3EDE5"/>
      <color rgb="FFE4D5C2"/>
      <color rgb="FFDFD4BF"/>
      <color rgb="FF303B53"/>
      <color rgb="FF242D3E"/>
      <color rgb="FF7D8AA0"/>
      <color rgb="FF9C9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600">
                <a:solidFill>
                  <a:srgbClr val="7D8AA0"/>
                </a:solidFill>
                <a:latin typeface="Ubuntu"/>
                <a:cs typeface="Ubuntu"/>
              </a:rPr>
              <a:t>Expected and Won revenue vs.</a:t>
            </a:r>
            <a:r>
              <a:rPr lang="en-US" sz="1600" baseline="0">
                <a:solidFill>
                  <a:srgbClr val="7D8AA0"/>
                </a:solidFill>
                <a:latin typeface="Ubuntu"/>
                <a:cs typeface="Ubuntu"/>
              </a:rPr>
              <a:t> Target</a:t>
            </a:r>
            <a:endParaRPr lang="en-US" sz="1600">
              <a:solidFill>
                <a:srgbClr val="7D8AA0"/>
              </a:solidFill>
              <a:latin typeface="Ubuntu"/>
              <a:cs typeface="Ubuntu"/>
            </a:endParaRPr>
          </a:p>
        </c:rich>
      </c:tx>
      <c:overlay val="0"/>
    </c:title>
    <c:autoTitleDeleted val="0"/>
    <c:plotArea>
      <c:layout>
        <c:manualLayout>
          <c:layoutTarget val="inner"/>
          <c:xMode val="edge"/>
          <c:yMode val="edge"/>
          <c:x val="0.14868547681539801"/>
          <c:y val="0.17737266240157501"/>
          <c:w val="0.74659711286089203"/>
          <c:h val="0.76244217519684998"/>
        </c:manualLayout>
      </c:layout>
      <c:barChart>
        <c:barDir val="bar"/>
        <c:grouping val="clustered"/>
        <c:varyColors val="0"/>
        <c:ser>
          <c:idx val="0"/>
          <c:order val="0"/>
          <c:tx>
            <c:strRef>
              <c:f>Insights!$B$15:$D$15</c:f>
              <c:strCache>
                <c:ptCount val="3"/>
                <c:pt idx="0">
                  <c:v>Target</c:v>
                </c:pt>
                <c:pt idx="1">
                  <c:v>Won</c:v>
                </c:pt>
                <c:pt idx="2">
                  <c:v>Expected</c:v>
                </c:pt>
              </c:strCache>
            </c:strRef>
          </c:tx>
          <c:spPr>
            <a:solidFill>
              <a:srgbClr val="3E4D66"/>
            </a:solidFill>
          </c:spPr>
          <c:invertIfNegative val="0"/>
          <c:dLbls>
            <c:spPr>
              <a:noFill/>
              <a:ln>
                <a:noFill/>
              </a:ln>
              <a:effectLst/>
            </c:spPr>
            <c:txPr>
              <a:bodyPr/>
              <a:lstStyle/>
              <a:p>
                <a:pPr>
                  <a:defRPr>
                    <a:solidFill>
                      <a:srgbClr val="7D8AA0"/>
                    </a:solidFill>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Insights!$B$15:$D$15</c:f>
              <c:strCache>
                <c:ptCount val="3"/>
                <c:pt idx="0">
                  <c:v>Target</c:v>
                </c:pt>
                <c:pt idx="1">
                  <c:v>Won</c:v>
                </c:pt>
                <c:pt idx="2">
                  <c:v>Expected</c:v>
                </c:pt>
              </c:strCache>
            </c:strRef>
          </c:cat>
          <c:val>
            <c:numRef>
              <c:f>Insights!$B$16:$D$16</c:f>
              <c:numCache>
                <c:formatCode>_-"$"* #,##0_-;\-"$"* #,##0_-;_-"$"* "-"??_-;_-@_-</c:formatCode>
                <c:ptCount val="3"/>
                <c:pt idx="0">
                  <c:v>600000</c:v>
                </c:pt>
                <c:pt idx="1">
                  <c:v>0</c:v>
                </c:pt>
                <c:pt idx="2">
                  <c:v>0</c:v>
                </c:pt>
              </c:numCache>
            </c:numRef>
          </c:val>
          <c:extLst>
            <c:ext xmlns:c16="http://schemas.microsoft.com/office/drawing/2014/chart" uri="{C3380CC4-5D6E-409C-BE32-E72D297353CC}">
              <c16:uniqueId val="{00000000-D16B-45D6-BE8E-83A48692607A}"/>
            </c:ext>
          </c:extLst>
        </c:ser>
        <c:dLbls>
          <c:showLegendKey val="0"/>
          <c:showVal val="0"/>
          <c:showCatName val="0"/>
          <c:showSerName val="0"/>
          <c:showPercent val="0"/>
          <c:showBubbleSize val="0"/>
        </c:dLbls>
        <c:gapWidth val="150"/>
        <c:axId val="-2138199096"/>
        <c:axId val="-2138196184"/>
      </c:barChart>
      <c:catAx>
        <c:axId val="-2138199096"/>
        <c:scaling>
          <c:orientation val="minMax"/>
        </c:scaling>
        <c:delete val="0"/>
        <c:axPos val="l"/>
        <c:numFmt formatCode="General" sourceLinked="0"/>
        <c:majorTickMark val="none"/>
        <c:minorTickMark val="none"/>
        <c:tickLblPos val="nextTo"/>
        <c:txPr>
          <a:bodyPr/>
          <a:lstStyle/>
          <a:p>
            <a:pPr>
              <a:defRPr>
                <a:solidFill>
                  <a:srgbClr val="7D8AA0"/>
                </a:solidFill>
              </a:defRPr>
            </a:pPr>
            <a:endParaRPr lang="pt-BR"/>
          </a:p>
        </c:txPr>
        <c:crossAx val="-2138196184"/>
        <c:crosses val="autoZero"/>
        <c:auto val="0"/>
        <c:lblAlgn val="ctr"/>
        <c:lblOffset val="100"/>
        <c:tickLblSkip val="1"/>
        <c:tickMarkSkip val="1"/>
        <c:noMultiLvlLbl val="0"/>
      </c:catAx>
      <c:valAx>
        <c:axId val="-2138196184"/>
        <c:scaling>
          <c:orientation val="minMax"/>
        </c:scaling>
        <c:delete val="1"/>
        <c:axPos val="b"/>
        <c:numFmt formatCode="_-&quot;$&quot;* #,##0_-;\-&quot;$&quot;* #,##0_-;_-&quot;$&quot;* &quot;-&quot;??_-;_-@_-" sourceLinked="1"/>
        <c:majorTickMark val="out"/>
        <c:minorTickMark val="none"/>
        <c:tickLblPos val="nextTo"/>
        <c:crossAx val="-2138199096"/>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rgbClr val="9C9C9C"/>
                </a:solidFill>
              </a:defRPr>
            </a:pPr>
            <a:r>
              <a:rPr lang="en-US">
                <a:solidFill>
                  <a:srgbClr val="7D8AA0"/>
                </a:solidFill>
              </a:rPr>
              <a:t>Expected</a:t>
            </a:r>
            <a:r>
              <a:rPr lang="en-US" baseline="0">
                <a:solidFill>
                  <a:srgbClr val="7D8AA0"/>
                </a:solidFill>
              </a:rPr>
              <a:t> Revenue vs. Target per rep</a:t>
            </a:r>
            <a:endParaRPr lang="en-US">
              <a:solidFill>
                <a:srgbClr val="7D8AA0"/>
              </a:solidFill>
            </a:endParaRPr>
          </a:p>
        </c:rich>
      </c:tx>
      <c:overlay val="0"/>
    </c:title>
    <c:autoTitleDeleted val="0"/>
    <c:plotArea>
      <c:layout>
        <c:manualLayout>
          <c:layoutTarget val="inner"/>
          <c:xMode val="edge"/>
          <c:yMode val="edge"/>
          <c:x val="0.163252405949256"/>
          <c:y val="0.211111111111111"/>
          <c:w val="0.74486876640419897"/>
          <c:h val="0.61598789734616499"/>
        </c:manualLayout>
      </c:layout>
      <c:barChart>
        <c:barDir val="col"/>
        <c:grouping val="stacked"/>
        <c:varyColors val="0"/>
        <c:ser>
          <c:idx val="1"/>
          <c:order val="1"/>
          <c:tx>
            <c:v>Won</c:v>
          </c:tx>
          <c:spPr>
            <a:solidFill>
              <a:srgbClr val="3E4D66"/>
            </a:solidFill>
          </c:spPr>
          <c:invertIfNegative val="0"/>
          <c:cat>
            <c:strRef>
              <c:f>[0]!Teammembers</c:f>
              <c:strCache>
                <c:ptCount val="7"/>
                <c:pt idx="0">
                  <c:v>Thomas</c:v>
                </c:pt>
                <c:pt idx="1">
                  <c:v>Laura</c:v>
                </c:pt>
                <c:pt idx="2">
                  <c:v>Michael</c:v>
                </c:pt>
                <c:pt idx="3">
                  <c:v>Donna</c:v>
                </c:pt>
                <c:pt idx="4">
                  <c:v>Susan</c:v>
                </c:pt>
                <c:pt idx="5">
                  <c:v>Samantha</c:v>
                </c:pt>
                <c:pt idx="6">
                  <c:v>John</c:v>
                </c:pt>
              </c:strCache>
            </c:strRef>
          </c:cat>
          <c:val>
            <c:numRef>
              <c:f>[0]!Won</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1FB-455C-8B27-74E0D4EB60B0}"/>
            </c:ext>
          </c:extLst>
        </c:ser>
        <c:ser>
          <c:idx val="2"/>
          <c:order val="2"/>
          <c:tx>
            <c:v>Expected</c:v>
          </c:tx>
          <c:spPr>
            <a:solidFill>
              <a:srgbClr val="7D8AA0"/>
            </a:solidFill>
          </c:spPr>
          <c:invertIfNegative val="0"/>
          <c:cat>
            <c:strRef>
              <c:f>[0]!Teammembers</c:f>
              <c:strCache>
                <c:ptCount val="7"/>
                <c:pt idx="0">
                  <c:v>Thomas</c:v>
                </c:pt>
                <c:pt idx="1">
                  <c:v>Laura</c:v>
                </c:pt>
                <c:pt idx="2">
                  <c:v>Michael</c:v>
                </c:pt>
                <c:pt idx="3">
                  <c:v>Donna</c:v>
                </c:pt>
                <c:pt idx="4">
                  <c:v>Susan</c:v>
                </c:pt>
                <c:pt idx="5">
                  <c:v>Samantha</c:v>
                </c:pt>
                <c:pt idx="6">
                  <c:v>John</c:v>
                </c:pt>
              </c:strCache>
            </c:strRef>
          </c:cat>
          <c:val>
            <c:numRef>
              <c:f>[0]!Expected</c:f>
              <c:numCache>
                <c:formatCode>_-"$"* #,##0_-;\-"$"* #,##0_-;_-"$"*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1FB-455C-8B27-74E0D4EB60B0}"/>
            </c:ext>
          </c:extLst>
        </c:ser>
        <c:dLbls>
          <c:showLegendKey val="0"/>
          <c:showVal val="0"/>
          <c:showCatName val="0"/>
          <c:showSerName val="0"/>
          <c:showPercent val="0"/>
          <c:showBubbleSize val="0"/>
        </c:dLbls>
        <c:gapWidth val="150"/>
        <c:overlap val="100"/>
        <c:axId val="-2127272168"/>
        <c:axId val="-2127267432"/>
      </c:barChart>
      <c:lineChart>
        <c:grouping val="standard"/>
        <c:varyColors val="0"/>
        <c:ser>
          <c:idx val="0"/>
          <c:order val="0"/>
          <c:tx>
            <c:strRef>
              <c:f>Insights!$B$15</c:f>
              <c:strCache>
                <c:ptCount val="1"/>
                <c:pt idx="0">
                  <c:v>Target</c:v>
                </c:pt>
              </c:strCache>
            </c:strRef>
          </c:tx>
          <c:spPr>
            <a:ln>
              <a:noFill/>
            </a:ln>
          </c:spPr>
          <c:marker>
            <c:spPr>
              <a:solidFill>
                <a:schemeClr val="tx1"/>
              </a:solidFill>
            </c:spPr>
          </c:marker>
          <c:cat>
            <c:strRef>
              <c:f>[0]!Teammembers</c:f>
              <c:strCache>
                <c:ptCount val="7"/>
                <c:pt idx="0">
                  <c:v>Thomas</c:v>
                </c:pt>
                <c:pt idx="1">
                  <c:v>Laura</c:v>
                </c:pt>
                <c:pt idx="2">
                  <c:v>Michael</c:v>
                </c:pt>
                <c:pt idx="3">
                  <c:v>Donna</c:v>
                </c:pt>
                <c:pt idx="4">
                  <c:v>Susan</c:v>
                </c:pt>
                <c:pt idx="5">
                  <c:v>Samantha</c:v>
                </c:pt>
                <c:pt idx="6">
                  <c:v>John</c:v>
                </c:pt>
              </c:strCache>
            </c:strRef>
          </c:cat>
          <c:val>
            <c:numRef>
              <c:f>[0]!Targets</c:f>
              <c:numCache>
                <c:formatCode>_-"$"* #,##0_-;\-"$"* #,##0_-;_-"$"* "-"??_-;_-@_-</c:formatCode>
                <c:ptCount val="7"/>
                <c:pt idx="0">
                  <c:v>100000</c:v>
                </c:pt>
                <c:pt idx="1">
                  <c:v>75000</c:v>
                </c:pt>
                <c:pt idx="2">
                  <c:v>75000</c:v>
                </c:pt>
                <c:pt idx="3">
                  <c:v>125000</c:v>
                </c:pt>
                <c:pt idx="4">
                  <c:v>100000</c:v>
                </c:pt>
                <c:pt idx="5">
                  <c:v>75000</c:v>
                </c:pt>
                <c:pt idx="6">
                  <c:v>50000</c:v>
                </c:pt>
              </c:numCache>
            </c:numRef>
          </c:val>
          <c:smooth val="0"/>
          <c:extLst>
            <c:ext xmlns:c16="http://schemas.microsoft.com/office/drawing/2014/chart" uri="{C3380CC4-5D6E-409C-BE32-E72D297353CC}">
              <c16:uniqueId val="{00000002-E1FB-455C-8B27-74E0D4EB60B0}"/>
            </c:ext>
          </c:extLst>
        </c:ser>
        <c:dLbls>
          <c:showLegendKey val="0"/>
          <c:showVal val="0"/>
          <c:showCatName val="0"/>
          <c:showSerName val="0"/>
          <c:showPercent val="0"/>
          <c:showBubbleSize val="0"/>
        </c:dLbls>
        <c:marker val="1"/>
        <c:smooth val="0"/>
        <c:axId val="-2127272168"/>
        <c:axId val="-2127267432"/>
      </c:lineChart>
      <c:catAx>
        <c:axId val="-2127272168"/>
        <c:scaling>
          <c:orientation val="minMax"/>
        </c:scaling>
        <c:delete val="0"/>
        <c:axPos val="b"/>
        <c:numFmt formatCode="General" sourceLinked="0"/>
        <c:majorTickMark val="out"/>
        <c:minorTickMark val="none"/>
        <c:tickLblPos val="nextTo"/>
        <c:txPr>
          <a:bodyPr/>
          <a:lstStyle/>
          <a:p>
            <a:pPr>
              <a:defRPr>
                <a:solidFill>
                  <a:srgbClr val="7D8AA0"/>
                </a:solidFill>
              </a:defRPr>
            </a:pPr>
            <a:endParaRPr lang="pt-BR"/>
          </a:p>
        </c:txPr>
        <c:crossAx val="-2127267432"/>
        <c:crosses val="autoZero"/>
        <c:auto val="1"/>
        <c:lblAlgn val="ctr"/>
        <c:lblOffset val="100"/>
        <c:noMultiLvlLbl val="0"/>
      </c:catAx>
      <c:valAx>
        <c:axId val="-2127267432"/>
        <c:scaling>
          <c:orientation val="minMax"/>
        </c:scaling>
        <c:delete val="0"/>
        <c:axPos val="l"/>
        <c:majorGridlines/>
        <c:numFmt formatCode="_-&quot;$&quot;* #,##0_-;\-&quot;$&quot;* #,##0_-;_-&quot;$&quot;* &quot;-&quot;??_-;_-@_-" sourceLinked="1"/>
        <c:majorTickMark val="out"/>
        <c:minorTickMark val="none"/>
        <c:tickLblPos val="nextTo"/>
        <c:txPr>
          <a:bodyPr/>
          <a:lstStyle/>
          <a:p>
            <a:pPr>
              <a:defRPr>
                <a:solidFill>
                  <a:srgbClr val="7D8AA0"/>
                </a:solidFill>
              </a:defRPr>
            </a:pPr>
            <a:endParaRPr lang="pt-BR"/>
          </a:p>
        </c:txPr>
        <c:crossAx val="-2127272168"/>
        <c:crosses val="autoZero"/>
        <c:crossBetween val="between"/>
      </c:valAx>
    </c:plotArea>
    <c:legend>
      <c:legendPos val="r"/>
      <c:layout>
        <c:manualLayout>
          <c:xMode val="edge"/>
          <c:yMode val="edge"/>
          <c:x val="2.1888733149194099E-2"/>
          <c:y val="0.88223416638137597"/>
          <c:w val="0.33954286964129499"/>
          <c:h val="0.113712084902431"/>
        </c:manualLayout>
      </c:layout>
      <c:overlay val="0"/>
      <c:txPr>
        <a:bodyPr/>
        <a:lstStyle/>
        <a:p>
          <a:pPr>
            <a:defRPr>
              <a:solidFill>
                <a:srgbClr val="7D8AA0"/>
              </a:solidFill>
            </a:defRPr>
          </a:pPr>
          <a:endParaRPr lang="pt-BR"/>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xPr>
        <a:bodyPr/>
        <a:lstStyle/>
        <a:p>
          <a:pPr>
            <a:defRPr>
              <a:solidFill>
                <a:srgbClr val="7D8AA0"/>
              </a:solidFill>
            </a:defRPr>
          </a:pPr>
          <a:endParaRPr lang="pt-BR"/>
        </a:p>
      </c:txPr>
    </c:title>
    <c:autoTitleDeleted val="0"/>
    <c:plotArea>
      <c:layout>
        <c:manualLayout>
          <c:layoutTarget val="inner"/>
          <c:xMode val="edge"/>
          <c:yMode val="edge"/>
          <c:x val="0.104911179580813"/>
          <c:y val="0.209329823940547"/>
          <c:w val="0.86727688601906805"/>
          <c:h val="0.60475423858925703"/>
        </c:manualLayout>
      </c:layout>
      <c:barChart>
        <c:barDir val="col"/>
        <c:grouping val="stacked"/>
        <c:varyColors val="0"/>
        <c:ser>
          <c:idx val="0"/>
          <c:order val="0"/>
          <c:tx>
            <c:strRef>
              <c:f>Insights!$I$15</c:f>
              <c:strCache>
                <c:ptCount val="1"/>
                <c:pt idx="0">
                  <c:v>Closing %</c:v>
                </c:pt>
              </c:strCache>
            </c:strRef>
          </c:tx>
          <c:spPr>
            <a:solidFill>
              <a:srgbClr val="3E4D66"/>
            </a:solidFill>
          </c:spPr>
          <c:invertIfNegative val="0"/>
          <c:cat>
            <c:strRef>
              <c:f>[0]!Teammembers</c:f>
              <c:strCache>
                <c:ptCount val="7"/>
                <c:pt idx="0">
                  <c:v>Thomas</c:v>
                </c:pt>
                <c:pt idx="1">
                  <c:v>Laura</c:v>
                </c:pt>
                <c:pt idx="2">
                  <c:v>Michael</c:v>
                </c:pt>
                <c:pt idx="3">
                  <c:v>Donna</c:v>
                </c:pt>
                <c:pt idx="4">
                  <c:v>Susan</c:v>
                </c:pt>
                <c:pt idx="5">
                  <c:v>Samantha</c:v>
                </c:pt>
                <c:pt idx="6">
                  <c:v>John</c:v>
                </c:pt>
              </c:strCache>
            </c:strRef>
          </c:cat>
          <c:val>
            <c:numRef>
              <c:f>[0]!Closingpercentage</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65B-4EE1-B480-8E82DABACAC0}"/>
            </c:ext>
          </c:extLst>
        </c:ser>
        <c:dLbls>
          <c:showLegendKey val="0"/>
          <c:showVal val="0"/>
          <c:showCatName val="0"/>
          <c:showSerName val="0"/>
          <c:showPercent val="0"/>
          <c:showBubbleSize val="0"/>
        </c:dLbls>
        <c:gapWidth val="150"/>
        <c:overlap val="100"/>
        <c:axId val="-2138148696"/>
        <c:axId val="-2138145544"/>
      </c:barChart>
      <c:catAx>
        <c:axId val="-2138148696"/>
        <c:scaling>
          <c:orientation val="minMax"/>
        </c:scaling>
        <c:delete val="0"/>
        <c:axPos val="b"/>
        <c:numFmt formatCode="General" sourceLinked="0"/>
        <c:majorTickMark val="out"/>
        <c:minorTickMark val="none"/>
        <c:tickLblPos val="nextTo"/>
        <c:txPr>
          <a:bodyPr/>
          <a:lstStyle/>
          <a:p>
            <a:pPr>
              <a:defRPr>
                <a:solidFill>
                  <a:srgbClr val="7D8AA0"/>
                </a:solidFill>
              </a:defRPr>
            </a:pPr>
            <a:endParaRPr lang="pt-BR"/>
          </a:p>
        </c:txPr>
        <c:crossAx val="-2138145544"/>
        <c:crosses val="autoZero"/>
        <c:auto val="1"/>
        <c:lblAlgn val="ctr"/>
        <c:lblOffset val="100"/>
        <c:noMultiLvlLbl val="0"/>
      </c:catAx>
      <c:valAx>
        <c:axId val="-2138145544"/>
        <c:scaling>
          <c:orientation val="minMax"/>
          <c:max val="1"/>
        </c:scaling>
        <c:delete val="0"/>
        <c:axPos val="l"/>
        <c:numFmt formatCode="0%" sourceLinked="1"/>
        <c:majorTickMark val="out"/>
        <c:minorTickMark val="none"/>
        <c:tickLblPos val="nextTo"/>
        <c:txPr>
          <a:bodyPr/>
          <a:lstStyle/>
          <a:p>
            <a:pPr>
              <a:defRPr>
                <a:solidFill>
                  <a:srgbClr val="7D8AA0"/>
                </a:solidFill>
              </a:defRPr>
            </a:pPr>
            <a:endParaRPr lang="pt-BR"/>
          </a:p>
        </c:txPr>
        <c:crossAx val="-2138148696"/>
        <c:crosses val="autoZero"/>
        <c:crossBetween val="between"/>
      </c:valAx>
      <c:spPr>
        <a:noFill/>
        <a:ln w="25400">
          <a:noFill/>
        </a:ln>
      </c:spPr>
    </c:plotArea>
    <c:plotVisOnly val="1"/>
    <c:dispBlanksAs val="gap"/>
    <c:showDLblsOverMax val="0"/>
  </c:chart>
  <c:printSettings>
    <c:headerFooter/>
    <c:pageMargins b="1" l="0.75" r="0.75" t="1" header="0.5" footer="0.5"/>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hyperlink" Target="https://loja.mel.com.br/revendedor/"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mel.com.br/precos/"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523875</xdr:colOff>
          <xdr:row>8</xdr:row>
          <xdr:rowOff>85725</xdr:rowOff>
        </xdr:from>
        <xdr:to>
          <xdr:col>1</xdr:col>
          <xdr:colOff>85725</xdr:colOff>
          <xdr:row>10</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20</xdr:row>
          <xdr:rowOff>114300</xdr:rowOff>
        </xdr:from>
        <xdr:to>
          <xdr:col>1</xdr:col>
          <xdr:colOff>85725</xdr:colOff>
          <xdr:row>22</xdr:row>
          <xdr:rowOff>114300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14</xdr:row>
          <xdr:rowOff>114300</xdr:rowOff>
        </xdr:from>
        <xdr:to>
          <xdr:col>1</xdr:col>
          <xdr:colOff>85725</xdr:colOff>
          <xdr:row>16</xdr:row>
          <xdr:rowOff>114300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3</xdr:row>
          <xdr:rowOff>114300</xdr:rowOff>
        </xdr:from>
        <xdr:to>
          <xdr:col>1</xdr:col>
          <xdr:colOff>85725</xdr:colOff>
          <xdr:row>5</xdr:row>
          <xdr:rowOff>104775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26</xdr:row>
          <xdr:rowOff>114300</xdr:rowOff>
        </xdr:from>
        <xdr:to>
          <xdr:col>1</xdr:col>
          <xdr:colOff>85725</xdr:colOff>
          <xdr:row>28</xdr:row>
          <xdr:rowOff>114300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32</xdr:row>
          <xdr:rowOff>114300</xdr:rowOff>
        </xdr:from>
        <xdr:to>
          <xdr:col>1</xdr:col>
          <xdr:colOff>85725</xdr:colOff>
          <xdr:row>34</xdr:row>
          <xdr:rowOff>114300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8</xdr:col>
      <xdr:colOff>113370</xdr:colOff>
      <xdr:row>0</xdr:row>
      <xdr:rowOff>82550</xdr:rowOff>
    </xdr:from>
    <xdr:to>
      <xdr:col>8</xdr:col>
      <xdr:colOff>2328333</xdr:colOff>
      <xdr:row>0</xdr:row>
      <xdr:rowOff>818702</xdr:rowOff>
    </xdr:to>
    <xdr:pic>
      <xdr:nvPicPr>
        <xdr:cNvPr id="3" name="Imagem 2">
          <a:extLst>
            <a:ext uri="{FF2B5EF4-FFF2-40B4-BE49-F238E27FC236}">
              <a16:creationId xmlns:a16="http://schemas.microsoft.com/office/drawing/2014/main" id="{75DD29D7-4687-47EA-B452-E646530B947D}"/>
            </a:ext>
          </a:extLst>
        </xdr:cNvPr>
        <xdr:cNvPicPr>
          <a:picLocks noChangeAspect="1"/>
        </xdr:cNvPicPr>
      </xdr:nvPicPr>
      <xdr:blipFill>
        <a:blip xmlns:r="http://schemas.openxmlformats.org/officeDocument/2006/relationships" r:embed="rId1"/>
        <a:stretch>
          <a:fillRect/>
        </a:stretch>
      </xdr:blipFill>
      <xdr:spPr>
        <a:xfrm>
          <a:off x="10047945" y="82550"/>
          <a:ext cx="2214963" cy="736152"/>
        </a:xfrm>
        <a:prstGeom prst="rect">
          <a:avLst/>
        </a:prstGeom>
      </xdr:spPr>
    </xdr:pic>
    <xdr:clientData/>
  </xdr:twoCellAnchor>
  <xdr:twoCellAnchor editAs="absolute">
    <xdr:from>
      <xdr:col>0</xdr:col>
      <xdr:colOff>254001</xdr:colOff>
      <xdr:row>0</xdr:row>
      <xdr:rowOff>21166</xdr:rowOff>
    </xdr:from>
    <xdr:to>
      <xdr:col>0</xdr:col>
      <xdr:colOff>1271099</xdr:colOff>
      <xdr:row>0</xdr:row>
      <xdr:rowOff>900641</xdr:rowOff>
    </xdr:to>
    <xdr:pic>
      <xdr:nvPicPr>
        <xdr:cNvPr id="6" name="Imagem 5">
          <a:extLst>
            <a:ext uri="{FF2B5EF4-FFF2-40B4-BE49-F238E27FC236}">
              <a16:creationId xmlns:a16="http://schemas.microsoft.com/office/drawing/2014/main" id="{B3D7E7C9-07D7-40DB-96A8-B7EB76381F72}"/>
            </a:ext>
          </a:extLst>
        </xdr:cNvPr>
        <xdr:cNvPicPr>
          <a:picLocks noChangeAspect="1"/>
        </xdr:cNvPicPr>
      </xdr:nvPicPr>
      <xdr:blipFill>
        <a:blip xmlns:r="http://schemas.openxmlformats.org/officeDocument/2006/relationships" r:embed="rId2"/>
        <a:stretch>
          <a:fillRect/>
        </a:stretch>
      </xdr:blipFill>
      <xdr:spPr>
        <a:xfrm>
          <a:off x="254001" y="21166"/>
          <a:ext cx="1017098" cy="889000"/>
        </a:xfrm>
        <a:prstGeom prst="rect">
          <a:avLst/>
        </a:prstGeom>
      </xdr:spPr>
    </xdr:pic>
    <xdr:clientData/>
  </xdr:twoCellAnchor>
  <xdr:oneCellAnchor>
    <xdr:from>
      <xdr:col>1</xdr:col>
      <xdr:colOff>179917</xdr:colOff>
      <xdr:row>0</xdr:row>
      <xdr:rowOff>303741</xdr:rowOff>
    </xdr:from>
    <xdr:ext cx="1746250" cy="338668"/>
    <xdr:sp macro="" textlink="">
      <xdr:nvSpPr>
        <xdr:cNvPr id="7" name="CaixaDeTexto 6">
          <a:hlinkClick xmlns:r="http://schemas.openxmlformats.org/officeDocument/2006/relationships" r:id="rId3"/>
          <a:extLst>
            <a:ext uri="{FF2B5EF4-FFF2-40B4-BE49-F238E27FC236}">
              <a16:creationId xmlns:a16="http://schemas.microsoft.com/office/drawing/2014/main" id="{223533D0-DF63-4266-A8B8-997D9EC89609}"/>
            </a:ext>
          </a:extLst>
        </xdr:cNvPr>
        <xdr:cNvSpPr txBox="1"/>
      </xdr:nvSpPr>
      <xdr:spPr>
        <a:xfrm>
          <a:off x="1780117" y="303741"/>
          <a:ext cx="1746250" cy="338668"/>
        </a:xfrm>
        <a:prstGeom prst="rect">
          <a:avLst/>
        </a:prstGeom>
        <a:solidFill>
          <a:srgbClr val="937257"/>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a:solidFill>
                <a:srgbClr val="F3EDE5"/>
              </a:solidFill>
            </a:rPr>
            <a:t>ÁREA DO </a:t>
          </a:r>
          <a:r>
            <a:rPr lang="pt-BR" sz="1100" b="1">
              <a:solidFill>
                <a:srgbClr val="F3EDE5"/>
              </a:solidFill>
            </a:rPr>
            <a:t>REVENDEDOR</a:t>
          </a:r>
        </a:p>
      </xdr:txBody>
    </xdr:sp>
    <xdr:clientData/>
  </xdr:oneCellAnchor>
  <xdr:oneCellAnchor>
    <xdr:from>
      <xdr:col>2</xdr:col>
      <xdr:colOff>503767</xdr:colOff>
      <xdr:row>0</xdr:row>
      <xdr:rowOff>303741</xdr:rowOff>
    </xdr:from>
    <xdr:ext cx="1746250" cy="338668"/>
    <xdr:sp macro="" textlink="">
      <xdr:nvSpPr>
        <xdr:cNvPr id="8" name="CaixaDeTexto 7">
          <a:hlinkClick xmlns:r="http://schemas.openxmlformats.org/officeDocument/2006/relationships" r:id="rId4"/>
          <a:extLst>
            <a:ext uri="{FF2B5EF4-FFF2-40B4-BE49-F238E27FC236}">
              <a16:creationId xmlns:a16="http://schemas.microsoft.com/office/drawing/2014/main" id="{E1A7E96E-FA48-406D-8ECB-3E0BC45E16E8}"/>
            </a:ext>
          </a:extLst>
        </xdr:cNvPr>
        <xdr:cNvSpPr txBox="1"/>
      </xdr:nvSpPr>
      <xdr:spPr>
        <a:xfrm>
          <a:off x="3666067" y="303741"/>
          <a:ext cx="1746250" cy="338668"/>
        </a:xfrm>
        <a:prstGeom prst="rect">
          <a:avLst/>
        </a:prstGeom>
        <a:solidFill>
          <a:srgbClr val="E3C29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0">
              <a:solidFill>
                <a:srgbClr val="A66E44"/>
              </a:solidFill>
            </a:rPr>
            <a:t>TABELA</a:t>
          </a:r>
          <a:r>
            <a:rPr lang="pt-BR" sz="1100" b="0">
              <a:solidFill>
                <a:srgbClr val="F3EDE5"/>
              </a:solidFill>
            </a:rPr>
            <a:t> </a:t>
          </a:r>
          <a:r>
            <a:rPr lang="pt-BR" sz="1100" b="0">
              <a:solidFill>
                <a:srgbClr val="A66E44"/>
              </a:solidFill>
            </a:rPr>
            <a:t>DE </a:t>
          </a:r>
          <a:r>
            <a:rPr lang="pt-BR" sz="1100" b="1">
              <a:solidFill>
                <a:srgbClr val="A66E44"/>
              </a:solidFill>
            </a:rPr>
            <a:t>PREÇOS</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431800</xdr:colOff>
      <xdr:row>21</xdr:row>
      <xdr:rowOff>88900</xdr:rowOff>
    </xdr:from>
    <xdr:to>
      <xdr:col>5</xdr:col>
      <xdr:colOff>1320800</xdr:colOff>
      <xdr:row>21</xdr:row>
      <xdr:rowOff>101600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9372600" y="5156200"/>
          <a:ext cx="889000" cy="12700"/>
        </a:xfrm>
        <a:prstGeom prst="line">
          <a:avLst/>
        </a:prstGeom>
        <a:ln w="28575" cmpd="sng">
          <a:solidFill>
            <a:srgbClr val="3E4D66"/>
          </a:solidFill>
          <a:tailEnd type="triangle" w="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17780</xdr:colOff>
      <xdr:row>23</xdr:row>
      <xdr:rowOff>88900</xdr:rowOff>
    </xdr:from>
    <xdr:to>
      <xdr:col>2</xdr:col>
      <xdr:colOff>977900</xdr:colOff>
      <xdr:row>23</xdr:row>
      <xdr:rowOff>93980</xdr:rowOff>
    </xdr:to>
    <xdr:cxnSp macro="">
      <xdr:nvCxnSpPr>
        <xdr:cNvPr id="15" name="Straight Connector 14">
          <a:extLst>
            <a:ext uri="{FF2B5EF4-FFF2-40B4-BE49-F238E27FC236}">
              <a16:creationId xmlns:a16="http://schemas.microsoft.com/office/drawing/2014/main" id="{00000000-0008-0000-0200-00000F000000}"/>
            </a:ext>
          </a:extLst>
        </xdr:cNvPr>
        <xdr:cNvCxnSpPr/>
      </xdr:nvCxnSpPr>
      <xdr:spPr>
        <a:xfrm flipH="1">
          <a:off x="4208780" y="5638800"/>
          <a:ext cx="960120" cy="5080"/>
        </a:xfrm>
        <a:prstGeom prst="line">
          <a:avLst/>
        </a:prstGeom>
        <a:ln w="28575" cmpd="sng">
          <a:solidFill>
            <a:srgbClr val="3E4D66"/>
          </a:solidFill>
          <a:tailEnd type="triangle" w="lg"/>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6</xdr:row>
      <xdr:rowOff>12700</xdr:rowOff>
    </xdr:from>
    <xdr:to>
      <xdr:col>4</xdr:col>
      <xdr:colOff>0</xdr:colOff>
      <xdr:row>13</xdr:row>
      <xdr:rowOff>0</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215900</xdr:rowOff>
    </xdr:from>
    <xdr:to>
      <xdr:col>2</xdr:col>
      <xdr:colOff>1217613</xdr:colOff>
      <xdr:row>0</xdr:row>
      <xdr:rowOff>1114186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5900"/>
          <a:ext cx="3910013" cy="898286"/>
        </a:xfrm>
        <a:prstGeom prst="rect">
          <a:avLst/>
        </a:prstGeom>
      </xdr:spPr>
    </xdr:pic>
    <xdr:clientData/>
  </xdr:twoCellAnchor>
  <xdr:twoCellAnchor>
    <xdr:from>
      <xdr:col>11</xdr:col>
      <xdr:colOff>12700</xdr:colOff>
      <xdr:row>1</xdr:row>
      <xdr:rowOff>101600</xdr:rowOff>
    </xdr:from>
    <xdr:to>
      <xdr:col>16</xdr:col>
      <xdr:colOff>711200</xdr:colOff>
      <xdr:row>13</xdr:row>
      <xdr:rowOff>76200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76200</xdr:colOff>
      <xdr:row>0</xdr:row>
      <xdr:rowOff>990600</xdr:rowOff>
    </xdr:from>
    <xdr:to>
      <xdr:col>10</xdr:col>
      <xdr:colOff>508000</xdr:colOff>
      <xdr:row>1</xdr:row>
      <xdr:rowOff>292100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4191000" y="990600"/>
          <a:ext cx="79629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3E4D66"/>
              </a:solidFill>
              <a:latin typeface="Ubuntu"/>
              <a:cs typeface="Ubuntu"/>
            </a:rPr>
            <a:t>All tables</a:t>
          </a:r>
          <a:r>
            <a:rPr lang="en-US" sz="1100" baseline="0">
              <a:solidFill>
                <a:srgbClr val="3E4D66"/>
              </a:solidFill>
              <a:latin typeface="Ubuntu"/>
              <a:cs typeface="Ubuntu"/>
            </a:rPr>
            <a:t> and graphs </a:t>
          </a:r>
          <a:r>
            <a:rPr lang="en-US" sz="1100">
              <a:solidFill>
                <a:srgbClr val="3E4D66"/>
              </a:solidFill>
              <a:latin typeface="Ubuntu"/>
              <a:cs typeface="Ubuntu"/>
            </a:rPr>
            <a:t>on </a:t>
          </a:r>
          <a:r>
            <a:rPr lang="en-US" sz="1100" b="1">
              <a:solidFill>
                <a:srgbClr val="3E4D66"/>
              </a:solidFill>
              <a:latin typeface="Ubuntu"/>
              <a:cs typeface="Ubuntu"/>
            </a:rPr>
            <a:t>this</a:t>
          </a:r>
          <a:r>
            <a:rPr lang="en-US" sz="1100" b="1" baseline="0">
              <a:solidFill>
                <a:srgbClr val="3E4D66"/>
              </a:solidFill>
              <a:latin typeface="Ubuntu"/>
              <a:cs typeface="Ubuntu"/>
            </a:rPr>
            <a:t> sheet update automatically </a:t>
          </a:r>
          <a:r>
            <a:rPr lang="en-US" sz="1100" baseline="0">
              <a:solidFill>
                <a:srgbClr val="3E4D66"/>
              </a:solidFill>
              <a:latin typeface="Ubuntu"/>
              <a:cs typeface="Ubuntu"/>
            </a:rPr>
            <a:t>based on data elsewhere.</a:t>
          </a:r>
        </a:p>
        <a:p>
          <a:pPr algn="ctr"/>
          <a:r>
            <a:rPr lang="en-US" sz="1100" b="1" baseline="0">
              <a:solidFill>
                <a:srgbClr val="3E4D66"/>
              </a:solidFill>
              <a:latin typeface="Ubuntu"/>
              <a:cs typeface="Ubuntu"/>
            </a:rPr>
            <a:t>Click the red corner </a:t>
          </a:r>
          <a:r>
            <a:rPr lang="en-US" sz="1100" baseline="0">
              <a:solidFill>
                <a:srgbClr val="3E4D66"/>
              </a:solidFill>
              <a:latin typeface="Ubuntu"/>
              <a:cs typeface="Ubuntu"/>
            </a:rPr>
            <a:t>on a graph/table to find info on how it's </a:t>
          </a:r>
          <a:r>
            <a:rPr lang="en-US" sz="1100" baseline="0">
              <a:solidFill>
                <a:srgbClr val="303B53"/>
              </a:solidFill>
              <a:latin typeface="Ubuntu"/>
              <a:cs typeface="Ubuntu"/>
            </a:rPr>
            <a:t>calculated </a:t>
          </a:r>
          <a:r>
            <a:rPr lang="en-US" sz="1100" baseline="0">
              <a:solidFill>
                <a:srgbClr val="3E4D66"/>
              </a:solidFill>
              <a:latin typeface="Ubuntu"/>
              <a:cs typeface="Ubuntu"/>
            </a:rPr>
            <a:t>and </a:t>
          </a:r>
          <a:r>
            <a:rPr lang="en-US" sz="1100" b="1" baseline="0">
              <a:solidFill>
                <a:srgbClr val="3E4D66"/>
              </a:solidFill>
              <a:latin typeface="Ubuntu"/>
              <a:cs typeface="Ubuntu"/>
            </a:rPr>
            <a:t>where you can edit it</a:t>
          </a:r>
          <a:r>
            <a:rPr lang="en-US" sz="1100" baseline="0">
              <a:solidFill>
                <a:srgbClr val="3E4D66"/>
              </a:solidFill>
              <a:latin typeface="Ubuntu"/>
              <a:cs typeface="Ubuntu"/>
            </a:rPr>
            <a:t>. </a:t>
          </a:r>
        </a:p>
        <a:p>
          <a:pPr algn="ctr"/>
          <a:r>
            <a:rPr lang="en-US" sz="1100" baseline="0">
              <a:solidFill>
                <a:srgbClr val="3E4D66"/>
              </a:solidFill>
              <a:latin typeface="Ubuntu"/>
              <a:cs typeface="Ubuntu"/>
            </a:rPr>
            <a:t>This sheet is protected because it updates dynamically based on complex formulas.</a:t>
          </a:r>
        </a:p>
        <a:p>
          <a:pPr algn="ctr"/>
          <a:r>
            <a:rPr lang="en-US" sz="1100" baseline="0">
              <a:solidFill>
                <a:srgbClr val="3E4D66"/>
              </a:solidFill>
              <a:latin typeface="Ubuntu"/>
              <a:cs typeface="Ubuntu"/>
            </a:rPr>
            <a:t>If you still want to edit this sheet, you can unlock it in 'Tools &gt; Protection &gt; Unprotect sheet. </a:t>
          </a:r>
          <a:r>
            <a:rPr lang="en-US" sz="1100" b="1" baseline="0">
              <a:solidFill>
                <a:srgbClr val="3E4D66"/>
              </a:solidFill>
              <a:latin typeface="Ubuntu"/>
              <a:cs typeface="Ubuntu"/>
            </a:rPr>
            <a:t>The password is: salesflare</a:t>
          </a:r>
          <a:endParaRPr lang="en-US" sz="1100" b="1">
            <a:solidFill>
              <a:srgbClr val="3E4D66"/>
            </a:solidFill>
            <a:latin typeface="Ubuntu"/>
            <a:cs typeface="Ubuntu"/>
          </a:endParaRPr>
        </a:p>
      </xdr:txBody>
    </xdr:sp>
    <xdr:clientData/>
  </xdr:twoCellAnchor>
  <xdr:twoCellAnchor>
    <xdr:from>
      <xdr:col>5</xdr:col>
      <xdr:colOff>0</xdr:colOff>
      <xdr:row>6</xdr:row>
      <xdr:rowOff>0</xdr:rowOff>
    </xdr:from>
    <xdr:to>
      <xdr:col>10</xdr:col>
      <xdr:colOff>12700</xdr:colOff>
      <xdr:row>13</xdr:row>
      <xdr:rowOff>38100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app.salesflare.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alesflare.com/" TargetMode="External"/><Relationship Id="rId1" Type="http://schemas.openxmlformats.org/officeDocument/2006/relationships/hyperlink" Target="https://goo.gl/0TJfYJ"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7"/>
  <sheetViews>
    <sheetView zoomScale="80" zoomScaleNormal="80" workbookViewId="0">
      <selection activeCell="P16" sqref="P16"/>
    </sheetView>
  </sheetViews>
  <sheetFormatPr defaultColWidth="10.875" defaultRowHeight="18" customHeight="1"/>
  <cols>
    <col min="1" max="16384" width="10.875" style="66"/>
  </cols>
  <sheetData>
    <row r="2" spans="2:5" ht="18" customHeight="1">
      <c r="B2" s="65" t="s">
        <v>24</v>
      </c>
    </row>
    <row r="4" spans="2:5" ht="18" customHeight="1">
      <c r="B4" s="77" t="s">
        <v>25</v>
      </c>
      <c r="C4" s="75"/>
      <c r="D4" s="76"/>
      <c r="E4" s="75"/>
    </row>
    <row r="5" spans="2:5" ht="18.95" customHeight="1">
      <c r="B5" s="72" t="s">
        <v>64</v>
      </c>
      <c r="C5" s="73"/>
      <c r="D5" s="73"/>
      <c r="E5" s="74"/>
    </row>
    <row r="6" spans="2:5" ht="18.95" customHeight="1">
      <c r="B6" s="66" t="s">
        <v>63</v>
      </c>
    </row>
    <row r="7" spans="2:5" ht="18" customHeight="1">
      <c r="B7" s="66" t="s">
        <v>65</v>
      </c>
    </row>
    <row r="9" spans="2:5" ht="18" customHeight="1">
      <c r="B9" s="77" t="s">
        <v>66</v>
      </c>
      <c r="C9" s="75"/>
      <c r="D9" s="75"/>
      <c r="E9" s="75"/>
    </row>
    <row r="10" spans="2:5" ht="18" customHeight="1">
      <c r="B10" s="72" t="s">
        <v>64</v>
      </c>
      <c r="C10" s="73"/>
      <c r="D10" s="73"/>
      <c r="E10" s="74"/>
    </row>
    <row r="11" spans="2:5" ht="18" customHeight="1">
      <c r="B11" s="66" t="s">
        <v>68</v>
      </c>
    </row>
    <row r="12" spans="2:5" ht="18" customHeight="1">
      <c r="B12" s="66" t="s">
        <v>67</v>
      </c>
    </row>
    <row r="13" spans="2:5" ht="18" customHeight="1">
      <c r="B13" s="68" t="s">
        <v>21</v>
      </c>
    </row>
    <row r="14" spans="2:5" ht="18" customHeight="1">
      <c r="B14" s="68"/>
    </row>
    <row r="15" spans="2:5" ht="18" customHeight="1">
      <c r="B15" s="77" t="s">
        <v>70</v>
      </c>
      <c r="C15" s="75"/>
      <c r="D15" s="75"/>
      <c r="E15" s="75"/>
    </row>
    <row r="16" spans="2:5" ht="18" customHeight="1">
      <c r="B16" s="72" t="s">
        <v>69</v>
      </c>
      <c r="C16" s="73"/>
      <c r="D16" s="73"/>
      <c r="E16" s="74"/>
    </row>
    <row r="17" spans="2:5" ht="18" customHeight="1">
      <c r="B17" s="66" t="s">
        <v>71</v>
      </c>
    </row>
    <row r="18" spans="2:5" ht="18" customHeight="1">
      <c r="B18" s="66" t="s">
        <v>28</v>
      </c>
    </row>
    <row r="19" spans="2:5" ht="18" customHeight="1">
      <c r="B19" s="66" t="s">
        <v>29</v>
      </c>
    </row>
    <row r="21" spans="2:5" ht="18" customHeight="1">
      <c r="B21" s="67" t="s">
        <v>73</v>
      </c>
    </row>
    <row r="22" spans="2:5" ht="18" customHeight="1">
      <c r="B22" s="69" t="s">
        <v>72</v>
      </c>
      <c r="C22" s="70"/>
      <c r="D22" s="70"/>
      <c r="E22" s="71"/>
    </row>
    <row r="23" spans="2:5" ht="18" customHeight="1">
      <c r="B23" s="66" t="s">
        <v>59</v>
      </c>
    </row>
    <row r="24" spans="2:5" ht="18" customHeight="1">
      <c r="B24" s="66" t="s">
        <v>60</v>
      </c>
    </row>
    <row r="25" spans="2:5" ht="18" customHeight="1">
      <c r="B25" s="66" t="s">
        <v>61</v>
      </c>
    </row>
    <row r="27" spans="2:5" ht="18" customHeight="1">
      <c r="B27" s="67" t="s">
        <v>75</v>
      </c>
    </row>
    <row r="28" spans="2:5" ht="18" customHeight="1">
      <c r="B28" s="69" t="s">
        <v>74</v>
      </c>
      <c r="C28" s="70"/>
      <c r="D28" s="70"/>
      <c r="E28" s="71"/>
    </row>
    <row r="29" spans="2:5" ht="18" customHeight="1">
      <c r="B29" s="66" t="s">
        <v>27</v>
      </c>
    </row>
    <row r="30" spans="2:5" ht="18" customHeight="1">
      <c r="B30" s="66" t="s">
        <v>26</v>
      </c>
    </row>
    <row r="31" spans="2:5" ht="18" customHeight="1">
      <c r="B31" s="66" t="s">
        <v>30</v>
      </c>
    </row>
    <row r="33" spans="2:6" ht="18" customHeight="1">
      <c r="B33" s="67" t="s">
        <v>81</v>
      </c>
      <c r="C33" s="81"/>
      <c r="D33" s="81"/>
      <c r="E33" s="81"/>
      <c r="F33" s="81"/>
    </row>
    <row r="34" spans="2:6" ht="18" customHeight="1">
      <c r="B34" s="69" t="s">
        <v>77</v>
      </c>
      <c r="C34" s="70"/>
      <c r="D34" s="70"/>
      <c r="E34" s="71"/>
      <c r="F34" s="81"/>
    </row>
    <row r="35" spans="2:6" ht="18" customHeight="1">
      <c r="B35" s="66" t="s">
        <v>78</v>
      </c>
      <c r="C35" s="81"/>
      <c r="D35" s="81"/>
      <c r="E35" s="81"/>
      <c r="F35" s="81"/>
    </row>
    <row r="36" spans="2:6" ht="18" customHeight="1">
      <c r="B36" s="66" t="s">
        <v>79</v>
      </c>
      <c r="C36" s="81"/>
      <c r="D36" s="81"/>
      <c r="E36" s="81"/>
      <c r="F36" s="81"/>
    </row>
    <row r="37" spans="2:6" ht="18" customHeight="1">
      <c r="B37" s="66" t="s">
        <v>80</v>
      </c>
      <c r="C37" s="81"/>
      <c r="D37" s="81"/>
      <c r="E37" s="81"/>
      <c r="F37" s="81"/>
    </row>
  </sheetData>
  <hyperlinks>
    <hyperlink ref="B13" r:id="rId1" location="/signup/" display="For more detailed targets and insights, try Salesflare for free at https:app.salesflare.com" xr:uid="{00000000-0004-0000-0000-000000000000}"/>
  </hyperlinks>
  <pageMargins left="0.75" right="0.75" top="1" bottom="1" header="0.5" footer="0.5"/>
  <pageSetup paperSize="9" orientation="portrait"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6150" r:id="rId5" name="Check Box 6">
              <controlPr defaultSize="0" autoFill="0" autoLine="0" autoPict="0">
                <anchor moveWithCells="1">
                  <from>
                    <xdr:col>0</xdr:col>
                    <xdr:colOff>523875</xdr:colOff>
                    <xdr:row>8</xdr:row>
                    <xdr:rowOff>85725</xdr:rowOff>
                  </from>
                  <to>
                    <xdr:col>1</xdr:col>
                    <xdr:colOff>85725</xdr:colOff>
                    <xdr:row>10</xdr:row>
                    <xdr:rowOff>85725</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0</xdr:col>
                    <xdr:colOff>523875</xdr:colOff>
                    <xdr:row>14</xdr:row>
                    <xdr:rowOff>114300</xdr:rowOff>
                  </from>
                  <to>
                    <xdr:col>1</xdr:col>
                    <xdr:colOff>85725</xdr:colOff>
                    <xdr:row>16</xdr:row>
                    <xdr:rowOff>114300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0</xdr:col>
                    <xdr:colOff>523875</xdr:colOff>
                    <xdr:row>20</xdr:row>
                    <xdr:rowOff>114300</xdr:rowOff>
                  </from>
                  <to>
                    <xdr:col>1</xdr:col>
                    <xdr:colOff>85725</xdr:colOff>
                    <xdr:row>22</xdr:row>
                    <xdr:rowOff>114300</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0</xdr:col>
                    <xdr:colOff>523875</xdr:colOff>
                    <xdr:row>26</xdr:row>
                    <xdr:rowOff>114300</xdr:rowOff>
                  </from>
                  <to>
                    <xdr:col>1</xdr:col>
                    <xdr:colOff>85725</xdr:colOff>
                    <xdr:row>28</xdr:row>
                    <xdr:rowOff>114300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0</xdr:col>
                    <xdr:colOff>523875</xdr:colOff>
                    <xdr:row>3</xdr:row>
                    <xdr:rowOff>114300</xdr:rowOff>
                  </from>
                  <to>
                    <xdr:col>1</xdr:col>
                    <xdr:colOff>85725</xdr:colOff>
                    <xdr:row>5</xdr:row>
                    <xdr:rowOff>104775</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0</xdr:col>
                    <xdr:colOff>523875</xdr:colOff>
                    <xdr:row>32</xdr:row>
                    <xdr:rowOff>114300</xdr:rowOff>
                  </from>
                  <to>
                    <xdr:col>1</xdr:col>
                    <xdr:colOff>85725</xdr:colOff>
                    <xdr:row>34</xdr:row>
                    <xdr:rowOff>114300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7"/>
  <sheetViews>
    <sheetView showGridLines="0" tabSelected="1" zoomScaleNormal="100" workbookViewId="0">
      <selection activeCell="G3" sqref="G3"/>
    </sheetView>
  </sheetViews>
  <sheetFormatPr defaultColWidth="25.625" defaultRowHeight="15"/>
  <cols>
    <col min="1" max="1" width="21" style="91" customWidth="1"/>
    <col min="2" max="2" width="20.5" style="91" customWidth="1"/>
    <col min="3" max="3" width="21.5" style="91" customWidth="1"/>
    <col min="4" max="4" width="19" style="91" hidden="1" customWidth="1"/>
    <col min="5" max="5" width="16.25" style="92" customWidth="1"/>
    <col min="6" max="6" width="21" style="91" customWidth="1"/>
    <col min="7" max="7" width="14.5" style="92" customWidth="1"/>
    <col min="8" max="8" width="15.625" style="93" customWidth="1"/>
    <col min="9" max="9" width="33.875" style="95" customWidth="1"/>
    <col min="10" max="16384" width="25.625" style="90"/>
  </cols>
  <sheetData>
    <row r="1" spans="1:9" ht="71.25" customHeight="1">
      <c r="A1" s="99"/>
      <c r="B1" s="100"/>
      <c r="C1" s="100"/>
      <c r="D1" s="99"/>
      <c r="E1" s="114"/>
      <c r="F1" s="101" t="s">
        <v>101</v>
      </c>
      <c r="G1" s="102"/>
      <c r="H1" s="102"/>
      <c r="I1" s="102"/>
    </row>
    <row r="2" spans="1:9" ht="39" customHeight="1">
      <c r="A2" s="106" t="s">
        <v>94</v>
      </c>
      <c r="B2" s="106" t="s">
        <v>95</v>
      </c>
      <c r="C2" s="106" t="s">
        <v>100</v>
      </c>
      <c r="D2" s="106" t="s">
        <v>96</v>
      </c>
      <c r="E2" s="105" t="s">
        <v>97</v>
      </c>
      <c r="F2" s="104" t="s">
        <v>93</v>
      </c>
      <c r="G2" s="103" t="s">
        <v>106</v>
      </c>
      <c r="H2" s="106" t="s">
        <v>99</v>
      </c>
      <c r="I2" s="106" t="s">
        <v>98</v>
      </c>
    </row>
    <row r="3" spans="1:9" ht="33" customHeight="1">
      <c r="A3" s="110" t="s">
        <v>102</v>
      </c>
      <c r="B3" s="109" t="s">
        <v>103</v>
      </c>
      <c r="C3" s="109">
        <v>11989990651</v>
      </c>
      <c r="D3" s="109"/>
      <c r="E3" s="108">
        <v>45272</v>
      </c>
      <c r="F3" s="107" t="s">
        <v>89</v>
      </c>
      <c r="G3" s="108">
        <v>45446</v>
      </c>
      <c r="H3" s="109" t="s">
        <v>104</v>
      </c>
      <c r="I3" s="111" t="s">
        <v>105</v>
      </c>
    </row>
    <row r="4" spans="1:9" ht="33" customHeight="1">
      <c r="A4" s="97"/>
      <c r="B4" s="98"/>
      <c r="C4" s="98"/>
      <c r="D4" s="98"/>
      <c r="E4" s="112"/>
      <c r="F4" s="96"/>
      <c r="G4" s="112"/>
      <c r="H4" s="98"/>
      <c r="I4" s="111"/>
    </row>
    <row r="5" spans="1:9" ht="33" customHeight="1">
      <c r="A5" s="97"/>
      <c r="B5" s="98"/>
      <c r="C5" s="98"/>
      <c r="D5" s="98"/>
      <c r="E5" s="112"/>
      <c r="F5" s="96"/>
      <c r="G5" s="112"/>
      <c r="H5" s="98"/>
      <c r="I5" s="111"/>
    </row>
    <row r="6" spans="1:9" ht="33" customHeight="1">
      <c r="A6" s="97"/>
      <c r="B6" s="98"/>
      <c r="C6" s="98"/>
      <c r="D6" s="98"/>
      <c r="E6" s="112"/>
      <c r="F6" s="96"/>
      <c r="G6" s="112"/>
      <c r="H6" s="98"/>
      <c r="I6" s="111"/>
    </row>
    <row r="7" spans="1:9" ht="33" customHeight="1">
      <c r="A7" s="97"/>
      <c r="B7" s="98"/>
      <c r="C7" s="98"/>
      <c r="D7" s="98"/>
      <c r="E7" s="112"/>
      <c r="F7" s="96"/>
      <c r="G7" s="112"/>
      <c r="H7" s="98"/>
      <c r="I7" s="111"/>
    </row>
    <row r="8" spans="1:9" ht="33" customHeight="1">
      <c r="A8" s="97"/>
      <c r="B8" s="98"/>
      <c r="C8" s="98"/>
      <c r="D8" s="98"/>
      <c r="E8" s="112"/>
      <c r="F8" s="96"/>
      <c r="G8" s="112"/>
      <c r="H8" s="98"/>
      <c r="I8" s="111"/>
    </row>
    <row r="9" spans="1:9" ht="33" customHeight="1">
      <c r="A9" s="97"/>
      <c r="B9" s="98"/>
      <c r="C9" s="98"/>
      <c r="D9" s="98"/>
      <c r="E9" s="112"/>
      <c r="F9" s="96"/>
      <c r="G9" s="112"/>
      <c r="H9" s="98"/>
      <c r="I9" s="111"/>
    </row>
    <row r="10" spans="1:9" ht="33" customHeight="1">
      <c r="A10" s="97"/>
      <c r="B10" s="98"/>
      <c r="C10" s="98"/>
      <c r="D10" s="98"/>
      <c r="E10" s="112"/>
      <c r="F10" s="96"/>
      <c r="G10" s="112"/>
      <c r="H10" s="98"/>
      <c r="I10" s="111"/>
    </row>
    <row r="11" spans="1:9" ht="33" customHeight="1">
      <c r="A11" s="97"/>
      <c r="B11" s="98"/>
      <c r="C11" s="98"/>
      <c r="D11" s="98"/>
      <c r="E11" s="112"/>
      <c r="F11" s="96"/>
      <c r="G11" s="112"/>
      <c r="H11" s="98"/>
      <c r="I11" s="111"/>
    </row>
    <row r="12" spans="1:9" ht="33" customHeight="1">
      <c r="A12" s="97"/>
      <c r="B12" s="98"/>
      <c r="C12" s="98"/>
      <c r="D12" s="98"/>
      <c r="E12" s="112"/>
      <c r="F12" s="96"/>
      <c r="G12" s="112"/>
      <c r="H12" s="98"/>
      <c r="I12" s="111"/>
    </row>
    <row r="13" spans="1:9" ht="33" customHeight="1">
      <c r="A13" s="97"/>
      <c r="B13" s="98"/>
      <c r="C13" s="98"/>
      <c r="D13" s="98"/>
      <c r="E13" s="112"/>
      <c r="F13" s="96"/>
      <c r="G13" s="112"/>
      <c r="H13" s="98"/>
      <c r="I13" s="113"/>
    </row>
    <row r="14" spans="1:9" ht="33" customHeight="1">
      <c r="A14" s="97"/>
      <c r="B14" s="98"/>
      <c r="C14" s="98"/>
      <c r="D14" s="98"/>
      <c r="E14" s="112"/>
      <c r="F14" s="96"/>
      <c r="G14" s="112"/>
      <c r="H14" s="98"/>
      <c r="I14" s="113"/>
    </row>
    <row r="15" spans="1:9" ht="33" customHeight="1">
      <c r="A15" s="97"/>
      <c r="B15" s="98"/>
      <c r="C15" s="98"/>
      <c r="D15" s="98"/>
      <c r="E15" s="112"/>
      <c r="F15" s="96"/>
      <c r="G15" s="112"/>
      <c r="H15" s="98"/>
      <c r="I15" s="113"/>
    </row>
    <row r="16" spans="1:9" ht="33" customHeight="1">
      <c r="A16" s="97"/>
      <c r="B16" s="98"/>
      <c r="C16" s="98"/>
      <c r="D16" s="98"/>
      <c r="E16" s="112"/>
      <c r="F16" s="96"/>
      <c r="G16" s="112"/>
      <c r="H16" s="98"/>
      <c r="I16" s="113"/>
    </row>
    <row r="17" spans="1:9" ht="33" customHeight="1">
      <c r="A17" s="97"/>
      <c r="B17" s="98"/>
      <c r="C17" s="98"/>
      <c r="D17" s="98"/>
      <c r="E17" s="112"/>
      <c r="F17" s="96"/>
      <c r="G17" s="112"/>
      <c r="H17" s="98"/>
      <c r="I17" s="113"/>
    </row>
    <row r="18" spans="1:9" ht="33" customHeight="1">
      <c r="A18" s="97"/>
      <c r="B18" s="98"/>
      <c r="C18" s="98"/>
      <c r="D18" s="98"/>
      <c r="E18" s="112"/>
      <c r="F18" s="96"/>
      <c r="G18" s="112"/>
      <c r="H18" s="98"/>
      <c r="I18" s="113"/>
    </row>
    <row r="19" spans="1:9" ht="33" customHeight="1">
      <c r="A19" s="97"/>
      <c r="B19" s="98"/>
      <c r="C19" s="98"/>
      <c r="D19" s="98"/>
      <c r="E19" s="112"/>
      <c r="F19" s="96"/>
      <c r="G19" s="112"/>
      <c r="H19" s="98"/>
      <c r="I19" s="113"/>
    </row>
    <row r="20" spans="1:9" ht="33" customHeight="1">
      <c r="A20" s="97"/>
      <c r="B20" s="98"/>
      <c r="C20" s="98"/>
      <c r="D20" s="98"/>
      <c r="E20" s="112"/>
      <c r="F20" s="96"/>
      <c r="G20" s="112"/>
      <c r="H20" s="98"/>
      <c r="I20" s="113"/>
    </row>
    <row r="21" spans="1:9" ht="33" customHeight="1">
      <c r="A21" s="97"/>
      <c r="B21" s="98"/>
      <c r="C21" s="98"/>
      <c r="D21" s="98"/>
      <c r="E21" s="112"/>
      <c r="F21" s="96"/>
      <c r="G21" s="112"/>
      <c r="H21" s="98"/>
      <c r="I21" s="113"/>
    </row>
    <row r="22" spans="1:9" ht="33" customHeight="1">
      <c r="A22" s="97"/>
      <c r="B22" s="98"/>
      <c r="C22" s="98"/>
      <c r="D22" s="98"/>
      <c r="E22" s="112"/>
      <c r="F22" s="96"/>
      <c r="G22" s="112"/>
      <c r="H22" s="98"/>
      <c r="I22" s="113"/>
    </row>
    <row r="23" spans="1:9" ht="33" customHeight="1">
      <c r="A23" s="97"/>
      <c r="B23" s="98"/>
      <c r="C23" s="98"/>
      <c r="D23" s="98"/>
      <c r="E23" s="112"/>
      <c r="F23" s="96"/>
      <c r="G23" s="112"/>
      <c r="H23" s="98"/>
      <c r="I23" s="113"/>
    </row>
    <row r="24" spans="1:9" ht="33" customHeight="1">
      <c r="A24" s="97"/>
      <c r="B24" s="98"/>
      <c r="C24" s="98"/>
      <c r="D24" s="98"/>
      <c r="E24" s="112"/>
      <c r="F24" s="96"/>
      <c r="G24" s="112"/>
      <c r="H24" s="98"/>
      <c r="I24" s="113"/>
    </row>
    <row r="25" spans="1:9" ht="33" customHeight="1">
      <c r="A25" s="97"/>
      <c r="B25" s="98"/>
      <c r="C25" s="98"/>
      <c r="D25" s="98"/>
      <c r="E25" s="112"/>
      <c r="F25" s="96"/>
      <c r="G25" s="112"/>
      <c r="H25" s="98"/>
      <c r="I25" s="113"/>
    </row>
    <row r="26" spans="1:9" ht="33" customHeight="1">
      <c r="A26" s="97"/>
      <c r="B26" s="98"/>
      <c r="C26" s="98"/>
      <c r="D26" s="98"/>
      <c r="E26" s="112"/>
      <c r="F26" s="96"/>
      <c r="G26" s="112"/>
      <c r="H26" s="98"/>
      <c r="I26" s="113"/>
    </row>
    <row r="27" spans="1:9" ht="33" customHeight="1">
      <c r="A27" s="97"/>
      <c r="B27" s="98"/>
      <c r="C27" s="98"/>
      <c r="D27" s="98"/>
      <c r="E27" s="112"/>
      <c r="F27" s="96"/>
      <c r="G27" s="112"/>
      <c r="H27" s="98"/>
      <c r="I27" s="113"/>
    </row>
    <row r="28" spans="1:9" ht="33" customHeight="1">
      <c r="A28" s="97"/>
      <c r="B28" s="98"/>
      <c r="C28" s="98"/>
      <c r="D28" s="98"/>
      <c r="E28" s="112"/>
      <c r="F28" s="96"/>
      <c r="G28" s="112"/>
      <c r="H28" s="98"/>
      <c r="I28" s="113"/>
    </row>
    <row r="29" spans="1:9" ht="33" customHeight="1">
      <c r="A29" s="97"/>
      <c r="B29" s="98"/>
      <c r="C29" s="98"/>
      <c r="D29" s="98"/>
      <c r="E29" s="112"/>
      <c r="F29" s="96"/>
      <c r="G29" s="112"/>
      <c r="H29" s="98"/>
      <c r="I29" s="113"/>
    </row>
    <row r="30" spans="1:9" ht="33" customHeight="1">
      <c r="A30" s="97"/>
      <c r="B30" s="98"/>
      <c r="C30" s="98"/>
      <c r="D30" s="98"/>
      <c r="E30" s="112"/>
      <c r="F30" s="96"/>
      <c r="G30" s="112"/>
      <c r="H30" s="98"/>
      <c r="I30" s="113"/>
    </row>
    <row r="31" spans="1:9" ht="33" customHeight="1">
      <c r="A31" s="97"/>
      <c r="B31" s="98"/>
      <c r="C31" s="98"/>
      <c r="D31" s="98"/>
      <c r="E31" s="112"/>
      <c r="F31" s="96"/>
      <c r="G31" s="112"/>
      <c r="H31" s="98"/>
      <c r="I31" s="113"/>
    </row>
    <row r="32" spans="1:9" ht="33" customHeight="1">
      <c r="A32" s="97"/>
      <c r="B32" s="98"/>
      <c r="C32" s="98"/>
      <c r="D32" s="98"/>
      <c r="E32" s="112"/>
      <c r="F32" s="96"/>
      <c r="G32" s="112"/>
      <c r="H32" s="98"/>
      <c r="I32" s="113"/>
    </row>
    <row r="33" spans="1:9" ht="33" customHeight="1">
      <c r="A33" s="97"/>
      <c r="B33" s="98"/>
      <c r="C33" s="98"/>
      <c r="D33" s="98"/>
      <c r="E33" s="112"/>
      <c r="F33" s="96"/>
      <c r="G33" s="112"/>
      <c r="H33" s="98"/>
      <c r="I33" s="113"/>
    </row>
    <row r="34" spans="1:9" ht="33" customHeight="1">
      <c r="A34" s="97"/>
      <c r="B34" s="98"/>
      <c r="C34" s="98"/>
      <c r="D34" s="98"/>
      <c r="E34" s="112"/>
      <c r="F34" s="96"/>
      <c r="G34" s="112"/>
      <c r="H34" s="98"/>
      <c r="I34" s="113"/>
    </row>
    <row r="35" spans="1:9" ht="33" customHeight="1">
      <c r="A35" s="97"/>
      <c r="B35" s="98"/>
      <c r="C35" s="98"/>
      <c r="D35" s="98"/>
      <c r="E35" s="112"/>
      <c r="F35" s="96"/>
      <c r="G35" s="112"/>
      <c r="H35" s="98"/>
      <c r="I35" s="113"/>
    </row>
    <row r="36" spans="1:9" ht="33" customHeight="1">
      <c r="A36" s="97"/>
      <c r="B36" s="98"/>
      <c r="C36" s="98"/>
      <c r="D36" s="98"/>
      <c r="E36" s="112"/>
      <c r="F36" s="96"/>
      <c r="G36" s="112"/>
      <c r="H36" s="98"/>
      <c r="I36" s="113"/>
    </row>
    <row r="37" spans="1:9" ht="33" customHeight="1">
      <c r="A37" s="97"/>
      <c r="B37" s="98"/>
      <c r="C37" s="98"/>
      <c r="D37" s="98"/>
      <c r="E37" s="112"/>
      <c r="F37" s="96"/>
      <c r="G37" s="112"/>
      <c r="H37" s="98"/>
      <c r="I37" s="113"/>
    </row>
    <row r="38" spans="1:9" ht="33" customHeight="1">
      <c r="A38" s="97"/>
      <c r="B38" s="98"/>
      <c r="C38" s="98"/>
      <c r="D38" s="98"/>
      <c r="E38" s="112"/>
      <c r="F38" s="96"/>
      <c r="G38" s="112"/>
      <c r="H38" s="98"/>
      <c r="I38" s="113"/>
    </row>
    <row r="39" spans="1:9" ht="33" customHeight="1">
      <c r="A39" s="97"/>
      <c r="B39" s="98"/>
      <c r="C39" s="98"/>
      <c r="D39" s="98"/>
      <c r="E39" s="112"/>
      <c r="F39" s="96"/>
      <c r="G39" s="112"/>
      <c r="H39" s="98"/>
      <c r="I39" s="113"/>
    </row>
    <row r="40" spans="1:9" ht="33" customHeight="1">
      <c r="A40" s="97"/>
      <c r="B40" s="98"/>
      <c r="C40" s="98"/>
      <c r="D40" s="98"/>
      <c r="E40" s="112"/>
      <c r="F40" s="96"/>
      <c r="G40" s="112"/>
      <c r="H40" s="98"/>
      <c r="I40" s="113"/>
    </row>
    <row r="41" spans="1:9" ht="33" customHeight="1">
      <c r="A41" s="97"/>
      <c r="B41" s="98"/>
      <c r="C41" s="98"/>
      <c r="D41" s="98"/>
      <c r="E41" s="112"/>
      <c r="F41" s="96"/>
      <c r="G41" s="112"/>
      <c r="H41" s="98"/>
      <c r="I41" s="113"/>
    </row>
    <row r="42" spans="1:9" ht="33" customHeight="1">
      <c r="A42" s="97"/>
      <c r="B42" s="98"/>
      <c r="C42" s="98"/>
      <c r="D42" s="98"/>
      <c r="E42" s="112"/>
      <c r="F42" s="96"/>
      <c r="G42" s="112"/>
      <c r="H42" s="98"/>
      <c r="I42" s="113"/>
    </row>
    <row r="43" spans="1:9" ht="33" customHeight="1">
      <c r="A43" s="97"/>
      <c r="B43" s="98"/>
      <c r="C43" s="98"/>
      <c r="D43" s="98"/>
      <c r="E43" s="112"/>
      <c r="F43" s="96"/>
      <c r="G43" s="112"/>
      <c r="H43" s="98"/>
      <c r="I43" s="113"/>
    </row>
    <row r="44" spans="1:9" ht="33" customHeight="1">
      <c r="A44" s="97"/>
      <c r="B44" s="98"/>
      <c r="C44" s="98"/>
      <c r="D44" s="98"/>
      <c r="E44" s="112"/>
      <c r="F44" s="96"/>
      <c r="G44" s="112"/>
      <c r="H44" s="98"/>
      <c r="I44" s="113"/>
    </row>
    <row r="45" spans="1:9" ht="33" customHeight="1">
      <c r="A45" s="97"/>
      <c r="B45" s="98"/>
      <c r="C45" s="98"/>
      <c r="D45" s="98"/>
      <c r="E45" s="112"/>
      <c r="F45" s="96"/>
      <c r="G45" s="112"/>
      <c r="H45" s="98"/>
      <c r="I45" s="113"/>
    </row>
    <row r="46" spans="1:9" ht="33" customHeight="1">
      <c r="A46" s="97"/>
      <c r="B46" s="98"/>
      <c r="C46" s="98"/>
      <c r="D46" s="98"/>
      <c r="E46" s="112"/>
      <c r="F46" s="96"/>
      <c r="G46" s="112"/>
      <c r="H46" s="98"/>
      <c r="I46" s="113"/>
    </row>
    <row r="47" spans="1:9" ht="33" customHeight="1">
      <c r="A47" s="97"/>
      <c r="B47" s="98"/>
      <c r="C47" s="98"/>
      <c r="D47" s="98"/>
      <c r="E47" s="112"/>
      <c r="F47" s="96"/>
      <c r="G47" s="112"/>
      <c r="H47" s="98"/>
      <c r="I47" s="113"/>
    </row>
    <row r="48" spans="1:9" ht="33" customHeight="1">
      <c r="A48" s="97"/>
      <c r="B48" s="98"/>
      <c r="C48" s="98"/>
      <c r="D48" s="98"/>
      <c r="E48" s="112"/>
      <c r="F48" s="96"/>
      <c r="G48" s="112"/>
      <c r="H48" s="98"/>
      <c r="I48" s="113"/>
    </row>
    <row r="49" spans="1:9" ht="33" customHeight="1">
      <c r="A49" s="97"/>
      <c r="B49" s="98"/>
      <c r="C49" s="98"/>
      <c r="D49" s="98"/>
      <c r="E49" s="112"/>
      <c r="F49" s="96"/>
      <c r="G49" s="112"/>
      <c r="H49" s="98"/>
      <c r="I49" s="113"/>
    </row>
    <row r="50" spans="1:9" ht="33" customHeight="1">
      <c r="A50" s="97"/>
      <c r="B50" s="98"/>
      <c r="C50" s="98"/>
      <c r="D50" s="98"/>
      <c r="E50" s="112"/>
      <c r="F50" s="96"/>
      <c r="G50" s="112"/>
      <c r="H50" s="98"/>
      <c r="I50" s="113"/>
    </row>
    <row r="51" spans="1:9" ht="33" customHeight="1">
      <c r="A51" s="97"/>
      <c r="B51" s="98"/>
      <c r="C51" s="98"/>
      <c r="D51" s="98"/>
      <c r="E51" s="112"/>
      <c r="F51" s="96"/>
      <c r="G51" s="112"/>
      <c r="H51" s="98"/>
      <c r="I51" s="113"/>
    </row>
    <row r="52" spans="1:9" ht="33" customHeight="1">
      <c r="A52" s="97"/>
      <c r="B52" s="98"/>
      <c r="C52" s="98"/>
      <c r="D52" s="98"/>
      <c r="E52" s="112"/>
      <c r="F52" s="96"/>
      <c r="G52" s="112"/>
      <c r="H52" s="98"/>
      <c r="I52" s="113"/>
    </row>
    <row r="53" spans="1:9" ht="33" customHeight="1">
      <c r="A53" s="97"/>
      <c r="B53" s="98"/>
      <c r="C53" s="98"/>
      <c r="D53" s="98"/>
      <c r="E53" s="112"/>
      <c r="F53" s="96"/>
      <c r="G53" s="112"/>
      <c r="H53" s="98"/>
      <c r="I53" s="113"/>
    </row>
    <row r="54" spans="1:9" ht="33" customHeight="1">
      <c r="A54" s="97"/>
      <c r="B54" s="98"/>
      <c r="C54" s="98"/>
      <c r="D54" s="98"/>
      <c r="E54" s="112"/>
      <c r="F54" s="96"/>
      <c r="G54" s="112"/>
      <c r="H54" s="98"/>
      <c r="I54" s="113"/>
    </row>
    <row r="55" spans="1:9" ht="33" customHeight="1">
      <c r="A55" s="97"/>
      <c r="B55" s="98"/>
      <c r="C55" s="98"/>
      <c r="D55" s="98"/>
      <c r="E55" s="112"/>
      <c r="F55" s="96"/>
      <c r="G55" s="112"/>
      <c r="H55" s="98"/>
      <c r="I55" s="113"/>
    </row>
    <row r="56" spans="1:9" ht="33" customHeight="1">
      <c r="A56" s="97"/>
      <c r="B56" s="98"/>
      <c r="C56" s="98"/>
      <c r="D56" s="98"/>
      <c r="E56" s="112"/>
      <c r="F56" s="96"/>
      <c r="G56" s="112"/>
      <c r="H56" s="98"/>
      <c r="I56" s="113"/>
    </row>
    <row r="57" spans="1:9" ht="33" customHeight="1">
      <c r="A57" s="97"/>
      <c r="B57" s="98"/>
      <c r="C57" s="98"/>
      <c r="D57" s="98"/>
      <c r="E57" s="112"/>
      <c r="F57" s="96"/>
      <c r="G57" s="112"/>
      <c r="H57" s="98"/>
      <c r="I57" s="113"/>
    </row>
    <row r="58" spans="1:9" ht="33" customHeight="1">
      <c r="A58" s="97"/>
      <c r="B58" s="98"/>
      <c r="C58" s="98"/>
      <c r="D58" s="98"/>
      <c r="E58" s="112"/>
      <c r="F58" s="96"/>
      <c r="G58" s="112"/>
      <c r="H58" s="98"/>
      <c r="I58" s="113"/>
    </row>
    <row r="59" spans="1:9" ht="33" customHeight="1">
      <c r="A59" s="97"/>
      <c r="B59" s="98"/>
      <c r="C59" s="98"/>
      <c r="D59" s="98"/>
      <c r="E59" s="112"/>
      <c r="F59" s="96"/>
      <c r="G59" s="112"/>
      <c r="H59" s="98"/>
      <c r="I59" s="113"/>
    </row>
    <row r="60" spans="1:9" ht="33" customHeight="1">
      <c r="A60" s="97"/>
      <c r="B60" s="98"/>
      <c r="C60" s="98"/>
      <c r="D60" s="98"/>
      <c r="E60" s="112"/>
      <c r="F60" s="96"/>
      <c r="G60" s="112"/>
      <c r="H60" s="98"/>
      <c r="I60" s="113"/>
    </row>
    <row r="61" spans="1:9" ht="33" customHeight="1">
      <c r="A61" s="97"/>
      <c r="B61" s="98"/>
      <c r="C61" s="98"/>
      <c r="D61" s="98"/>
      <c r="E61" s="112"/>
      <c r="F61" s="96"/>
      <c r="G61" s="112"/>
      <c r="H61" s="98"/>
      <c r="I61" s="113"/>
    </row>
    <row r="62" spans="1:9" ht="33" customHeight="1">
      <c r="A62" s="97"/>
      <c r="B62" s="98"/>
      <c r="C62" s="98"/>
      <c r="D62" s="98"/>
      <c r="E62" s="112"/>
      <c r="F62" s="96"/>
      <c r="G62" s="112"/>
      <c r="H62" s="98"/>
      <c r="I62" s="113"/>
    </row>
    <row r="63" spans="1:9" ht="33" customHeight="1">
      <c r="A63" s="97"/>
      <c r="B63" s="98"/>
      <c r="C63" s="98"/>
      <c r="D63" s="98"/>
      <c r="E63" s="112"/>
      <c r="F63" s="96"/>
      <c r="G63" s="112"/>
      <c r="H63" s="98"/>
      <c r="I63" s="113"/>
    </row>
    <row r="64" spans="1:9" ht="33" customHeight="1">
      <c r="A64" s="97"/>
      <c r="B64" s="98"/>
      <c r="C64" s="98"/>
      <c r="D64" s="98"/>
      <c r="E64" s="112"/>
      <c r="F64" s="96"/>
      <c r="G64" s="112"/>
      <c r="H64" s="98"/>
      <c r="I64" s="113"/>
    </row>
    <row r="65" spans="1:9" ht="33" customHeight="1">
      <c r="A65" s="97"/>
      <c r="B65" s="98"/>
      <c r="C65" s="98"/>
      <c r="D65" s="98"/>
      <c r="E65" s="112"/>
      <c r="F65" s="96"/>
      <c r="G65" s="112"/>
      <c r="H65" s="98"/>
      <c r="I65" s="113"/>
    </row>
    <row r="66" spans="1:9" ht="33" customHeight="1">
      <c r="A66" s="97"/>
      <c r="B66" s="98"/>
      <c r="C66" s="98"/>
      <c r="D66" s="98"/>
      <c r="E66" s="112"/>
      <c r="F66" s="96"/>
      <c r="G66" s="112"/>
      <c r="H66" s="98"/>
      <c r="I66" s="113"/>
    </row>
    <row r="67" spans="1:9" ht="33" customHeight="1">
      <c r="A67" s="97"/>
      <c r="B67" s="98"/>
      <c r="C67" s="98"/>
      <c r="D67" s="98"/>
      <c r="E67" s="112"/>
      <c r="F67" s="96"/>
      <c r="G67" s="112"/>
      <c r="H67" s="98"/>
      <c r="I67" s="113"/>
    </row>
    <row r="68" spans="1:9" ht="33" customHeight="1">
      <c r="A68" s="97"/>
      <c r="B68" s="98"/>
      <c r="C68" s="98"/>
      <c r="D68" s="98"/>
      <c r="E68" s="112"/>
      <c r="F68" s="96"/>
      <c r="G68" s="112"/>
      <c r="H68" s="98"/>
      <c r="I68" s="113"/>
    </row>
    <row r="69" spans="1:9" ht="33" customHeight="1">
      <c r="A69" s="97"/>
      <c r="B69" s="98"/>
      <c r="C69" s="98"/>
      <c r="D69" s="98"/>
      <c r="E69" s="112"/>
      <c r="F69" s="96"/>
      <c r="G69" s="112"/>
      <c r="H69" s="98"/>
      <c r="I69" s="113"/>
    </row>
    <row r="70" spans="1:9" ht="33" customHeight="1">
      <c r="A70" s="97"/>
      <c r="B70" s="98"/>
      <c r="C70" s="98"/>
      <c r="D70" s="98"/>
      <c r="E70" s="112"/>
      <c r="F70" s="96"/>
      <c r="G70" s="112"/>
      <c r="H70" s="98"/>
      <c r="I70" s="113"/>
    </row>
    <row r="71" spans="1:9" ht="33" customHeight="1">
      <c r="A71" s="97"/>
      <c r="B71" s="98"/>
      <c r="C71" s="98"/>
      <c r="D71" s="98"/>
      <c r="E71" s="112"/>
      <c r="F71" s="96"/>
      <c r="G71" s="112"/>
      <c r="H71" s="98"/>
      <c r="I71" s="113"/>
    </row>
    <row r="72" spans="1:9" ht="33" customHeight="1">
      <c r="A72" s="97"/>
      <c r="B72" s="98"/>
      <c r="C72" s="98"/>
      <c r="D72" s="98"/>
      <c r="E72" s="112"/>
      <c r="F72" s="96"/>
      <c r="G72" s="112"/>
      <c r="H72" s="98"/>
      <c r="I72" s="113"/>
    </row>
    <row r="73" spans="1:9" ht="33" customHeight="1">
      <c r="A73" s="97"/>
      <c r="B73" s="98"/>
      <c r="C73" s="98"/>
      <c r="D73" s="98"/>
      <c r="E73" s="112"/>
      <c r="F73" s="96"/>
      <c r="G73" s="112"/>
      <c r="H73" s="98"/>
      <c r="I73" s="113"/>
    </row>
    <row r="74" spans="1:9" ht="33" customHeight="1">
      <c r="A74" s="97"/>
      <c r="B74" s="98"/>
      <c r="C74" s="98"/>
      <c r="D74" s="98"/>
      <c r="E74" s="112"/>
      <c r="F74" s="96"/>
      <c r="G74" s="112"/>
      <c r="H74" s="98"/>
      <c r="I74" s="113"/>
    </row>
    <row r="75" spans="1:9" ht="33" customHeight="1">
      <c r="A75" s="97"/>
      <c r="B75" s="98"/>
      <c r="C75" s="98"/>
      <c r="D75" s="98"/>
      <c r="E75" s="112"/>
      <c r="F75" s="96"/>
      <c r="G75" s="112"/>
      <c r="H75" s="98"/>
      <c r="I75" s="113"/>
    </row>
    <row r="76" spans="1:9" ht="33" customHeight="1">
      <c r="A76" s="97"/>
      <c r="B76" s="98"/>
      <c r="C76" s="98"/>
      <c r="D76" s="98"/>
      <c r="E76" s="112"/>
      <c r="F76" s="96"/>
      <c r="G76" s="112"/>
      <c r="H76" s="98"/>
      <c r="I76" s="113"/>
    </row>
    <row r="77" spans="1:9" ht="33" customHeight="1">
      <c r="A77" s="97"/>
      <c r="B77" s="98"/>
      <c r="C77" s="98"/>
      <c r="D77" s="98"/>
      <c r="E77" s="112"/>
      <c r="F77" s="96"/>
      <c r="G77" s="112"/>
      <c r="H77" s="98"/>
      <c r="I77" s="113"/>
    </row>
    <row r="78" spans="1:9" ht="33" customHeight="1">
      <c r="A78" s="97"/>
      <c r="B78" s="98"/>
      <c r="C78" s="98"/>
      <c r="D78" s="98"/>
      <c r="E78" s="112"/>
      <c r="F78" s="96"/>
      <c r="G78" s="112"/>
      <c r="H78" s="98"/>
      <c r="I78" s="113"/>
    </row>
    <row r="79" spans="1:9" ht="33" customHeight="1">
      <c r="A79" s="97"/>
      <c r="B79" s="98"/>
      <c r="C79" s="98"/>
      <c r="D79" s="98"/>
      <c r="E79" s="112"/>
      <c r="F79" s="96"/>
      <c r="G79" s="112"/>
      <c r="H79" s="98"/>
      <c r="I79" s="113"/>
    </row>
    <row r="80" spans="1:9" ht="33" customHeight="1">
      <c r="A80" s="97"/>
      <c r="B80" s="98"/>
      <c r="C80" s="98"/>
      <c r="D80" s="98"/>
      <c r="E80" s="112"/>
      <c r="F80" s="96"/>
      <c r="G80" s="112"/>
      <c r="H80" s="98"/>
      <c r="I80" s="113"/>
    </row>
    <row r="81" spans="1:9" ht="33" customHeight="1">
      <c r="A81" s="97"/>
      <c r="B81" s="98"/>
      <c r="C81" s="98"/>
      <c r="D81" s="98"/>
      <c r="E81" s="112"/>
      <c r="F81" s="96"/>
      <c r="G81" s="112"/>
      <c r="H81" s="98"/>
      <c r="I81" s="113"/>
    </row>
    <row r="82" spans="1:9" ht="33" customHeight="1">
      <c r="A82" s="97"/>
      <c r="B82" s="98"/>
      <c r="C82" s="98"/>
      <c r="D82" s="98"/>
      <c r="E82" s="112"/>
      <c r="F82" s="96"/>
      <c r="G82" s="112"/>
      <c r="H82" s="98"/>
      <c r="I82" s="113"/>
    </row>
    <row r="83" spans="1:9" ht="33" customHeight="1">
      <c r="A83" s="97"/>
      <c r="B83" s="98"/>
      <c r="C83" s="98"/>
      <c r="D83" s="98"/>
      <c r="E83" s="112"/>
      <c r="F83" s="96"/>
      <c r="G83" s="112"/>
      <c r="H83" s="98"/>
      <c r="I83" s="113"/>
    </row>
    <row r="84" spans="1:9" ht="33" customHeight="1">
      <c r="A84" s="97"/>
      <c r="B84" s="98"/>
      <c r="C84" s="98"/>
      <c r="D84" s="98"/>
      <c r="E84" s="112"/>
      <c r="F84" s="96"/>
      <c r="G84" s="112"/>
      <c r="H84" s="98"/>
      <c r="I84" s="113"/>
    </row>
    <row r="85" spans="1:9" ht="33" customHeight="1">
      <c r="A85" s="97"/>
      <c r="B85" s="98"/>
      <c r="C85" s="98"/>
      <c r="D85" s="98"/>
      <c r="E85" s="112"/>
      <c r="F85" s="96"/>
      <c r="G85" s="112"/>
      <c r="H85" s="98"/>
      <c r="I85" s="113"/>
    </row>
    <row r="86" spans="1:9" ht="33" customHeight="1">
      <c r="A86" s="97"/>
      <c r="B86" s="98"/>
      <c r="C86" s="98"/>
      <c r="D86" s="98"/>
      <c r="E86" s="112"/>
      <c r="F86" s="96"/>
      <c r="G86" s="112"/>
      <c r="H86" s="98"/>
      <c r="I86" s="113"/>
    </row>
    <row r="87" spans="1:9" ht="33" customHeight="1">
      <c r="A87" s="97"/>
      <c r="B87" s="98"/>
      <c r="C87" s="98"/>
      <c r="D87" s="98"/>
      <c r="E87" s="112"/>
      <c r="F87" s="96"/>
      <c r="G87" s="112"/>
      <c r="H87" s="98"/>
      <c r="I87" s="113"/>
    </row>
    <row r="88" spans="1:9" ht="33" customHeight="1">
      <c r="A88" s="97"/>
      <c r="B88" s="98"/>
      <c r="C88" s="98"/>
      <c r="D88" s="98"/>
      <c r="E88" s="112"/>
      <c r="F88" s="96"/>
      <c r="G88" s="112"/>
      <c r="H88" s="98"/>
      <c r="I88" s="113"/>
    </row>
    <row r="89" spans="1:9" ht="33" customHeight="1">
      <c r="A89" s="97"/>
      <c r="B89" s="98"/>
      <c r="C89" s="98"/>
      <c r="D89" s="98"/>
      <c r="E89" s="112"/>
      <c r="F89" s="96"/>
      <c r="G89" s="112"/>
      <c r="H89" s="98"/>
      <c r="I89" s="113"/>
    </row>
    <row r="90" spans="1:9" ht="33" customHeight="1">
      <c r="A90" s="97"/>
      <c r="B90" s="98"/>
      <c r="C90" s="98"/>
      <c r="D90" s="98"/>
      <c r="E90" s="112"/>
      <c r="F90" s="96"/>
      <c r="G90" s="112"/>
      <c r="H90" s="98"/>
      <c r="I90" s="113"/>
    </row>
    <row r="91" spans="1:9" ht="33" customHeight="1">
      <c r="A91" s="97"/>
      <c r="B91" s="98"/>
      <c r="C91" s="98"/>
      <c r="D91" s="98"/>
      <c r="E91" s="112"/>
      <c r="F91" s="96"/>
      <c r="G91" s="112"/>
      <c r="H91" s="98"/>
      <c r="I91" s="113"/>
    </row>
    <row r="92" spans="1:9" ht="33" customHeight="1">
      <c r="A92" s="97"/>
      <c r="B92" s="98"/>
      <c r="C92" s="98"/>
      <c r="D92" s="98"/>
      <c r="E92" s="112"/>
      <c r="F92" s="96"/>
      <c r="G92" s="112"/>
      <c r="H92" s="98"/>
      <c r="I92" s="113"/>
    </row>
    <row r="93" spans="1:9" ht="33" customHeight="1">
      <c r="A93" s="97"/>
      <c r="B93" s="98"/>
      <c r="C93" s="98"/>
      <c r="D93" s="98"/>
      <c r="E93" s="112"/>
      <c r="F93" s="96"/>
      <c r="G93" s="112"/>
      <c r="H93" s="98"/>
      <c r="I93" s="113"/>
    </row>
    <row r="94" spans="1:9" ht="33" customHeight="1">
      <c r="A94" s="97"/>
      <c r="B94" s="98"/>
      <c r="C94" s="98"/>
      <c r="D94" s="98"/>
      <c r="E94" s="112"/>
      <c r="F94" s="96"/>
      <c r="G94" s="112"/>
      <c r="H94" s="98"/>
      <c r="I94" s="113"/>
    </row>
    <row r="95" spans="1:9" ht="33" customHeight="1">
      <c r="A95" s="97"/>
      <c r="B95" s="98"/>
      <c r="C95" s="98"/>
      <c r="D95" s="98"/>
      <c r="E95" s="112"/>
      <c r="F95" s="96"/>
      <c r="G95" s="112"/>
      <c r="H95" s="98"/>
      <c r="I95" s="113"/>
    </row>
    <row r="96" spans="1:9" ht="33" customHeight="1">
      <c r="A96" s="97"/>
      <c r="B96" s="98"/>
      <c r="C96" s="98"/>
      <c r="D96" s="98"/>
      <c r="E96" s="112"/>
      <c r="F96" s="96"/>
      <c r="G96" s="112"/>
      <c r="H96" s="98"/>
      <c r="I96" s="113"/>
    </row>
    <row r="97" spans="1:9" ht="33" customHeight="1">
      <c r="A97" s="97"/>
      <c r="B97" s="98"/>
      <c r="C97" s="98"/>
      <c r="D97" s="98"/>
      <c r="E97" s="112"/>
      <c r="F97" s="96"/>
      <c r="G97" s="112"/>
      <c r="H97" s="98"/>
      <c r="I97" s="113"/>
    </row>
    <row r="98" spans="1:9" ht="33" customHeight="1">
      <c r="A98" s="97"/>
      <c r="B98" s="98"/>
      <c r="C98" s="98"/>
      <c r="D98" s="98"/>
      <c r="E98" s="112"/>
      <c r="F98" s="96"/>
      <c r="G98" s="112"/>
      <c r="H98" s="98"/>
      <c r="I98" s="113"/>
    </row>
    <row r="99" spans="1:9" ht="33" customHeight="1">
      <c r="A99" s="97"/>
      <c r="B99" s="98"/>
      <c r="C99" s="98"/>
      <c r="D99" s="98"/>
      <c r="E99" s="112"/>
      <c r="F99" s="96"/>
      <c r="G99" s="112"/>
      <c r="H99" s="98"/>
      <c r="I99" s="113"/>
    </row>
    <row r="100" spans="1:9" ht="33" customHeight="1">
      <c r="A100" s="97"/>
      <c r="B100" s="98"/>
      <c r="C100" s="98"/>
      <c r="D100" s="98"/>
      <c r="E100" s="112"/>
      <c r="F100" s="96"/>
      <c r="G100" s="112"/>
      <c r="H100" s="98"/>
      <c r="I100" s="113"/>
    </row>
    <row r="101" spans="1:9" ht="33" customHeight="1">
      <c r="A101" s="97"/>
      <c r="B101" s="98"/>
      <c r="C101" s="98"/>
      <c r="D101" s="98"/>
      <c r="E101" s="112"/>
      <c r="F101" s="96"/>
      <c r="G101" s="112"/>
      <c r="H101" s="98"/>
      <c r="I101" s="113"/>
    </row>
    <row r="102" spans="1:9" ht="33" customHeight="1">
      <c r="A102" s="97"/>
      <c r="B102" s="98"/>
      <c r="C102" s="98"/>
      <c r="D102" s="98"/>
      <c r="E102" s="112"/>
      <c r="F102" s="96"/>
      <c r="G102" s="112"/>
      <c r="H102" s="98"/>
      <c r="I102" s="113"/>
    </row>
    <row r="103" spans="1:9" ht="33" customHeight="1">
      <c r="A103" s="97"/>
      <c r="B103" s="98"/>
      <c r="C103" s="98"/>
      <c r="D103" s="98"/>
      <c r="E103" s="112"/>
      <c r="F103" s="96"/>
      <c r="G103" s="112"/>
      <c r="H103" s="98"/>
      <c r="I103" s="113"/>
    </row>
    <row r="104" spans="1:9" ht="33" customHeight="1">
      <c r="A104" s="97"/>
      <c r="B104" s="98"/>
      <c r="C104" s="98"/>
      <c r="D104" s="98"/>
      <c r="E104" s="112"/>
      <c r="F104" s="96"/>
      <c r="G104" s="112"/>
      <c r="H104" s="98"/>
      <c r="I104" s="113"/>
    </row>
    <row r="105" spans="1:9" ht="33" customHeight="1">
      <c r="A105" s="97"/>
      <c r="B105" s="98"/>
      <c r="C105" s="98"/>
      <c r="D105" s="98"/>
      <c r="E105" s="112"/>
      <c r="F105" s="96"/>
      <c r="G105" s="112"/>
      <c r="H105" s="98"/>
      <c r="I105" s="113"/>
    </row>
    <row r="106" spans="1:9" ht="33" customHeight="1">
      <c r="A106" s="97"/>
      <c r="B106" s="98"/>
      <c r="C106" s="98"/>
      <c r="D106" s="98"/>
      <c r="E106" s="112"/>
      <c r="F106" s="96"/>
      <c r="G106" s="112"/>
      <c r="H106" s="98"/>
      <c r="I106" s="113"/>
    </row>
    <row r="107" spans="1:9" ht="33" customHeight="1">
      <c r="A107" s="97"/>
      <c r="B107" s="98"/>
      <c r="C107" s="98"/>
      <c r="D107" s="98"/>
      <c r="E107" s="112"/>
      <c r="F107" s="96"/>
      <c r="G107" s="112"/>
      <c r="H107" s="98"/>
      <c r="I107" s="113"/>
    </row>
    <row r="108" spans="1:9" ht="33" customHeight="1">
      <c r="A108" s="97"/>
      <c r="B108" s="98"/>
      <c r="C108" s="98"/>
      <c r="D108" s="98"/>
      <c r="E108" s="112"/>
      <c r="F108" s="96"/>
      <c r="G108" s="112"/>
      <c r="H108" s="98"/>
      <c r="I108" s="113"/>
    </row>
    <row r="109" spans="1:9" ht="33" customHeight="1">
      <c r="A109" s="97"/>
      <c r="B109" s="98"/>
      <c r="C109" s="98"/>
      <c r="D109" s="98"/>
      <c r="E109" s="112"/>
      <c r="F109" s="96"/>
      <c r="G109" s="112"/>
      <c r="H109" s="98"/>
      <c r="I109" s="113"/>
    </row>
    <row r="110" spans="1:9" ht="33" customHeight="1">
      <c r="A110" s="97"/>
      <c r="B110" s="98"/>
      <c r="C110" s="98"/>
      <c r="D110" s="98"/>
      <c r="E110" s="112"/>
      <c r="F110" s="96"/>
      <c r="G110" s="112"/>
      <c r="H110" s="98"/>
      <c r="I110" s="113"/>
    </row>
    <row r="111" spans="1:9" ht="33" customHeight="1">
      <c r="A111" s="97"/>
      <c r="B111" s="98"/>
      <c r="C111" s="98"/>
      <c r="D111" s="98"/>
      <c r="E111" s="112"/>
      <c r="F111" s="96"/>
      <c r="G111" s="112"/>
      <c r="H111" s="98"/>
      <c r="I111" s="113"/>
    </row>
    <row r="112" spans="1:9" ht="33" customHeight="1">
      <c r="A112" s="97"/>
      <c r="B112" s="98"/>
      <c r="C112" s="98"/>
      <c r="D112" s="98"/>
      <c r="E112" s="112"/>
      <c r="F112" s="96"/>
      <c r="G112" s="112"/>
      <c r="H112" s="98"/>
      <c r="I112" s="113"/>
    </row>
    <row r="113" spans="1:9" ht="33" customHeight="1">
      <c r="A113" s="97"/>
      <c r="B113" s="98"/>
      <c r="C113" s="98"/>
      <c r="D113" s="98"/>
      <c r="E113" s="112"/>
      <c r="F113" s="96"/>
      <c r="G113" s="112"/>
      <c r="H113" s="98"/>
      <c r="I113" s="113"/>
    </row>
    <row r="114" spans="1:9" ht="33" customHeight="1">
      <c r="A114" s="97"/>
      <c r="B114" s="98"/>
      <c r="C114" s="98"/>
      <c r="D114" s="98"/>
      <c r="E114" s="112"/>
      <c r="F114" s="96"/>
      <c r="G114" s="112"/>
      <c r="H114" s="98"/>
      <c r="I114" s="113"/>
    </row>
    <row r="115" spans="1:9" ht="33" customHeight="1">
      <c r="A115" s="97"/>
      <c r="B115" s="98"/>
      <c r="C115" s="98"/>
      <c r="D115" s="98"/>
      <c r="E115" s="112"/>
      <c r="F115" s="96"/>
      <c r="G115" s="112"/>
      <c r="H115" s="98"/>
      <c r="I115" s="113"/>
    </row>
    <row r="116" spans="1:9" ht="33" customHeight="1">
      <c r="A116" s="97"/>
      <c r="B116" s="98"/>
      <c r="C116" s="98"/>
      <c r="D116" s="98"/>
      <c r="E116" s="112"/>
      <c r="F116" s="96"/>
      <c r="G116" s="112"/>
      <c r="H116" s="98"/>
      <c r="I116" s="113"/>
    </row>
    <row r="117" spans="1:9" ht="33" customHeight="1">
      <c r="A117" s="97"/>
      <c r="B117" s="98"/>
      <c r="C117" s="98"/>
      <c r="D117" s="98"/>
      <c r="E117" s="112"/>
      <c r="F117" s="96"/>
      <c r="G117" s="112"/>
      <c r="H117" s="98"/>
      <c r="I117" s="113"/>
    </row>
    <row r="118" spans="1:9" ht="33" customHeight="1">
      <c r="A118" s="97"/>
      <c r="B118" s="98"/>
      <c r="C118" s="98"/>
      <c r="D118" s="98"/>
      <c r="E118" s="112"/>
      <c r="F118" s="96"/>
      <c r="G118" s="112"/>
      <c r="H118" s="98"/>
      <c r="I118" s="113"/>
    </row>
    <row r="119" spans="1:9" ht="33" customHeight="1">
      <c r="A119" s="97"/>
      <c r="B119" s="98"/>
      <c r="C119" s="98"/>
      <c r="D119" s="98"/>
      <c r="E119" s="112"/>
      <c r="F119" s="96"/>
      <c r="G119" s="112"/>
      <c r="H119" s="98"/>
      <c r="I119" s="113"/>
    </row>
    <row r="120" spans="1:9" ht="33" customHeight="1">
      <c r="A120" s="97"/>
      <c r="B120" s="98"/>
      <c r="C120" s="98"/>
      <c r="D120" s="98"/>
      <c r="E120" s="112"/>
      <c r="F120" s="96"/>
      <c r="G120" s="112"/>
      <c r="H120" s="98"/>
      <c r="I120" s="113"/>
    </row>
    <row r="121" spans="1:9" ht="33" customHeight="1">
      <c r="A121" s="97"/>
      <c r="B121" s="98"/>
      <c r="C121" s="98"/>
      <c r="D121" s="98"/>
      <c r="E121" s="112"/>
      <c r="F121" s="96"/>
      <c r="G121" s="112"/>
      <c r="H121" s="98"/>
      <c r="I121" s="113"/>
    </row>
    <row r="122" spans="1:9" ht="33" customHeight="1">
      <c r="A122" s="97"/>
      <c r="B122" s="98"/>
      <c r="C122" s="98"/>
      <c r="D122" s="98"/>
      <c r="E122" s="112"/>
      <c r="F122" s="96"/>
      <c r="G122" s="112"/>
      <c r="H122" s="98"/>
      <c r="I122" s="113"/>
    </row>
    <row r="123" spans="1:9" ht="33" customHeight="1">
      <c r="A123" s="97"/>
      <c r="B123" s="98"/>
      <c r="C123" s="98"/>
      <c r="D123" s="98"/>
      <c r="E123" s="112"/>
      <c r="F123" s="96"/>
      <c r="G123" s="112"/>
      <c r="H123" s="98"/>
      <c r="I123" s="113"/>
    </row>
    <row r="124" spans="1:9" ht="33" customHeight="1">
      <c r="A124" s="97"/>
      <c r="B124" s="98"/>
      <c r="C124" s="98"/>
      <c r="D124" s="98"/>
      <c r="E124" s="112"/>
      <c r="F124" s="96"/>
      <c r="G124" s="112"/>
      <c r="H124" s="98"/>
      <c r="I124" s="113"/>
    </row>
    <row r="125" spans="1:9" ht="33" customHeight="1">
      <c r="A125" s="97"/>
      <c r="B125" s="98"/>
      <c r="C125" s="98"/>
      <c r="D125" s="98"/>
      <c r="E125" s="112"/>
      <c r="F125" s="96"/>
      <c r="G125" s="112"/>
      <c r="H125" s="98"/>
      <c r="I125" s="113"/>
    </row>
    <row r="126" spans="1:9" ht="33" customHeight="1">
      <c r="A126" s="97"/>
      <c r="B126" s="98"/>
      <c r="C126" s="98"/>
      <c r="D126" s="98"/>
      <c r="E126" s="112"/>
      <c r="F126" s="96"/>
      <c r="G126" s="112"/>
      <c r="H126" s="98"/>
      <c r="I126" s="113"/>
    </row>
    <row r="127" spans="1:9" ht="33" customHeight="1">
      <c r="A127" s="97"/>
      <c r="B127" s="98"/>
      <c r="C127" s="98"/>
      <c r="D127" s="98"/>
      <c r="E127" s="112"/>
      <c r="F127" s="96"/>
      <c r="G127" s="112"/>
      <c r="H127" s="98"/>
      <c r="I127" s="113"/>
    </row>
    <row r="128" spans="1:9" ht="33" customHeight="1">
      <c r="A128" s="97"/>
      <c r="B128" s="98"/>
      <c r="C128" s="98"/>
      <c r="D128" s="98"/>
      <c r="E128" s="112"/>
      <c r="F128" s="96"/>
      <c r="G128" s="112"/>
      <c r="H128" s="98"/>
      <c r="I128" s="113"/>
    </row>
    <row r="129" spans="1:9" ht="33" customHeight="1">
      <c r="A129" s="97"/>
      <c r="B129" s="98"/>
      <c r="C129" s="98"/>
      <c r="D129" s="98"/>
      <c r="E129" s="112"/>
      <c r="F129" s="96"/>
      <c r="G129" s="112"/>
      <c r="H129" s="98"/>
      <c r="I129" s="113"/>
    </row>
    <row r="130" spans="1:9" ht="33" customHeight="1">
      <c r="A130" s="97"/>
      <c r="B130" s="98"/>
      <c r="C130" s="98"/>
      <c r="D130" s="98"/>
      <c r="E130" s="112"/>
      <c r="F130" s="96"/>
      <c r="G130" s="112"/>
      <c r="H130" s="98"/>
      <c r="I130" s="113"/>
    </row>
    <row r="131" spans="1:9" ht="33" customHeight="1">
      <c r="A131" s="97"/>
      <c r="B131" s="98"/>
      <c r="C131" s="98"/>
      <c r="D131" s="98"/>
      <c r="E131" s="112"/>
      <c r="F131" s="96"/>
      <c r="G131" s="112"/>
      <c r="H131" s="98"/>
      <c r="I131" s="113"/>
    </row>
    <row r="132" spans="1:9" ht="33" customHeight="1">
      <c r="A132" s="97"/>
      <c r="B132" s="98"/>
      <c r="C132" s="98"/>
      <c r="D132" s="98"/>
      <c r="E132" s="112"/>
      <c r="F132" s="96"/>
      <c r="G132" s="112"/>
      <c r="H132" s="98"/>
      <c r="I132" s="113"/>
    </row>
    <row r="133" spans="1:9" ht="33" customHeight="1">
      <c r="A133" s="97"/>
      <c r="B133" s="98"/>
      <c r="C133" s="98"/>
      <c r="D133" s="98"/>
      <c r="E133" s="112"/>
      <c r="F133" s="96"/>
      <c r="G133" s="112"/>
      <c r="H133" s="98"/>
      <c r="I133" s="113"/>
    </row>
    <row r="134" spans="1:9" ht="33" customHeight="1">
      <c r="A134" s="97"/>
      <c r="B134" s="98"/>
      <c r="C134" s="98"/>
      <c r="D134" s="98"/>
      <c r="E134" s="112"/>
      <c r="F134" s="96"/>
      <c r="G134" s="112"/>
      <c r="H134" s="98"/>
      <c r="I134" s="113"/>
    </row>
    <row r="135" spans="1:9" ht="33" customHeight="1">
      <c r="A135" s="97"/>
      <c r="B135" s="98"/>
      <c r="C135" s="98"/>
      <c r="D135" s="98"/>
      <c r="E135" s="112"/>
      <c r="F135" s="96"/>
      <c r="G135" s="112"/>
      <c r="H135" s="98"/>
      <c r="I135" s="113"/>
    </row>
    <row r="136" spans="1:9" ht="33" customHeight="1">
      <c r="A136" s="97"/>
      <c r="B136" s="98"/>
      <c r="C136" s="98"/>
      <c r="D136" s="98"/>
      <c r="E136" s="112"/>
      <c r="F136" s="96"/>
      <c r="G136" s="112"/>
      <c r="H136" s="98"/>
      <c r="I136" s="113"/>
    </row>
    <row r="137" spans="1:9" ht="33" customHeight="1">
      <c r="A137" s="97"/>
      <c r="B137" s="98"/>
      <c r="C137" s="98"/>
      <c r="D137" s="98"/>
      <c r="E137" s="112"/>
      <c r="F137" s="96"/>
      <c r="G137" s="112"/>
      <c r="H137" s="98"/>
      <c r="I137" s="113"/>
    </row>
    <row r="138" spans="1:9" ht="33" customHeight="1">
      <c r="A138" s="97"/>
      <c r="B138" s="98"/>
      <c r="C138" s="98"/>
      <c r="D138" s="98"/>
      <c r="E138" s="112"/>
      <c r="F138" s="96"/>
      <c r="G138" s="112"/>
      <c r="H138" s="98"/>
      <c r="I138" s="113"/>
    </row>
    <row r="139" spans="1:9" ht="33" customHeight="1">
      <c r="A139" s="97"/>
      <c r="B139" s="98"/>
      <c r="C139" s="98"/>
      <c r="D139" s="98"/>
      <c r="E139" s="112"/>
      <c r="F139" s="96"/>
      <c r="G139" s="112"/>
      <c r="H139" s="98"/>
      <c r="I139" s="113"/>
    </row>
    <row r="140" spans="1:9" ht="33" customHeight="1">
      <c r="A140" s="97"/>
      <c r="B140" s="98"/>
      <c r="C140" s="98"/>
      <c r="D140" s="98"/>
      <c r="E140" s="112"/>
      <c r="F140" s="96"/>
      <c r="G140" s="112"/>
      <c r="H140" s="98"/>
      <c r="I140" s="113"/>
    </row>
    <row r="141" spans="1:9" ht="33" customHeight="1">
      <c r="A141" s="97"/>
      <c r="B141" s="98"/>
      <c r="C141" s="98"/>
      <c r="D141" s="98"/>
      <c r="E141" s="112"/>
      <c r="F141" s="96"/>
      <c r="G141" s="112"/>
      <c r="H141" s="98"/>
      <c r="I141" s="113"/>
    </row>
    <row r="142" spans="1:9" ht="33" customHeight="1">
      <c r="A142" s="97"/>
      <c r="B142" s="98"/>
      <c r="C142" s="98"/>
      <c r="D142" s="98"/>
      <c r="E142" s="112"/>
      <c r="F142" s="96"/>
      <c r="G142" s="112"/>
      <c r="H142" s="98"/>
      <c r="I142" s="113"/>
    </row>
    <row r="143" spans="1:9" ht="33" customHeight="1">
      <c r="A143" s="97"/>
      <c r="B143" s="98"/>
      <c r="C143" s="98"/>
      <c r="D143" s="98"/>
      <c r="E143" s="112"/>
      <c r="F143" s="96"/>
      <c r="G143" s="112"/>
      <c r="H143" s="98"/>
      <c r="I143" s="113"/>
    </row>
    <row r="144" spans="1:9" ht="33" customHeight="1">
      <c r="A144" s="97"/>
      <c r="B144" s="98"/>
      <c r="C144" s="98"/>
      <c r="D144" s="98"/>
      <c r="E144" s="112"/>
      <c r="F144" s="96"/>
      <c r="G144" s="112"/>
      <c r="H144" s="98"/>
      <c r="I144" s="113"/>
    </row>
    <row r="145" spans="1:9" ht="33" customHeight="1">
      <c r="A145" s="97"/>
      <c r="B145" s="98"/>
      <c r="C145" s="98"/>
      <c r="D145" s="98"/>
      <c r="E145" s="112"/>
      <c r="F145" s="96"/>
      <c r="G145" s="112"/>
      <c r="H145" s="98"/>
      <c r="I145" s="113"/>
    </row>
    <row r="146" spans="1:9" ht="33" customHeight="1">
      <c r="A146" s="97"/>
      <c r="B146" s="98"/>
      <c r="C146" s="98"/>
      <c r="D146" s="98"/>
      <c r="E146" s="112"/>
      <c r="F146" s="96"/>
      <c r="G146" s="112"/>
      <c r="H146" s="98"/>
      <c r="I146" s="113"/>
    </row>
    <row r="147" spans="1:9" ht="33" customHeight="1">
      <c r="A147" s="97"/>
      <c r="B147" s="98"/>
      <c r="C147" s="98"/>
      <c r="D147" s="98"/>
      <c r="E147" s="112"/>
      <c r="F147" s="96"/>
      <c r="G147" s="112"/>
      <c r="H147" s="98"/>
      <c r="I147" s="113"/>
    </row>
    <row r="148" spans="1:9" ht="33" customHeight="1">
      <c r="A148" s="97"/>
      <c r="B148" s="98"/>
      <c r="C148" s="98"/>
      <c r="D148" s="98"/>
      <c r="E148" s="112"/>
      <c r="F148" s="96"/>
      <c r="G148" s="112"/>
      <c r="H148" s="98"/>
      <c r="I148" s="113"/>
    </row>
    <row r="149" spans="1:9" ht="33" customHeight="1">
      <c r="A149" s="97"/>
      <c r="B149" s="98"/>
      <c r="C149" s="98"/>
      <c r="D149" s="98"/>
      <c r="E149" s="112"/>
      <c r="F149" s="96"/>
      <c r="G149" s="112"/>
      <c r="H149" s="98"/>
      <c r="I149" s="113"/>
    </row>
    <row r="150" spans="1:9" ht="33" customHeight="1">
      <c r="A150" s="97"/>
      <c r="B150" s="98"/>
      <c r="C150" s="98"/>
      <c r="D150" s="98"/>
      <c r="E150" s="112"/>
      <c r="F150" s="96"/>
      <c r="G150" s="112"/>
      <c r="H150" s="98"/>
      <c r="I150" s="113"/>
    </row>
    <row r="151" spans="1:9" ht="33" customHeight="1">
      <c r="A151" s="97"/>
      <c r="B151" s="98"/>
      <c r="C151" s="98"/>
      <c r="D151" s="98"/>
      <c r="E151" s="112"/>
      <c r="F151" s="96"/>
      <c r="G151" s="112"/>
      <c r="H151" s="98"/>
      <c r="I151" s="113"/>
    </row>
    <row r="152" spans="1:9" ht="33" customHeight="1">
      <c r="A152" s="97"/>
      <c r="B152" s="98"/>
      <c r="C152" s="98"/>
      <c r="D152" s="98"/>
      <c r="E152" s="112"/>
      <c r="F152" s="96"/>
      <c r="G152" s="112"/>
      <c r="H152" s="98"/>
      <c r="I152" s="113"/>
    </row>
    <row r="153" spans="1:9" ht="33" customHeight="1">
      <c r="A153" s="97"/>
      <c r="B153" s="98"/>
      <c r="C153" s="98"/>
      <c r="D153" s="98"/>
      <c r="E153" s="112"/>
      <c r="F153" s="96"/>
      <c r="G153" s="112"/>
      <c r="H153" s="98"/>
      <c r="I153" s="113"/>
    </row>
    <row r="154" spans="1:9" ht="33" customHeight="1">
      <c r="A154" s="97"/>
      <c r="B154" s="98"/>
      <c r="C154" s="98"/>
      <c r="D154" s="98"/>
      <c r="E154" s="112"/>
      <c r="F154" s="96"/>
      <c r="G154" s="112"/>
      <c r="H154" s="98"/>
      <c r="I154" s="113"/>
    </row>
    <row r="155" spans="1:9" ht="33" customHeight="1">
      <c r="A155" s="97"/>
      <c r="B155" s="98"/>
      <c r="C155" s="98"/>
      <c r="D155" s="98"/>
      <c r="E155" s="112"/>
      <c r="F155" s="96"/>
      <c r="G155" s="112"/>
      <c r="H155" s="98"/>
      <c r="I155" s="113"/>
    </row>
    <row r="156" spans="1:9" ht="33" customHeight="1">
      <c r="A156" s="97"/>
      <c r="B156" s="98"/>
      <c r="C156" s="98"/>
      <c r="D156" s="98"/>
      <c r="E156" s="112"/>
      <c r="F156" s="96"/>
      <c r="G156" s="112"/>
      <c r="H156" s="98"/>
      <c r="I156" s="113"/>
    </row>
    <row r="157" spans="1:9" ht="33" customHeight="1">
      <c r="A157" s="97"/>
      <c r="B157" s="98"/>
      <c r="C157" s="98"/>
      <c r="D157" s="98"/>
      <c r="E157" s="112"/>
      <c r="F157" s="96"/>
      <c r="G157" s="112"/>
      <c r="H157" s="98"/>
      <c r="I157" s="113"/>
    </row>
    <row r="158" spans="1:9" ht="33" customHeight="1">
      <c r="A158" s="97"/>
      <c r="B158" s="98"/>
      <c r="C158" s="98"/>
      <c r="D158" s="98"/>
      <c r="E158" s="112"/>
      <c r="F158" s="96"/>
      <c r="G158" s="112"/>
      <c r="H158" s="98"/>
      <c r="I158" s="113"/>
    </row>
    <row r="159" spans="1:9" ht="33" customHeight="1">
      <c r="A159" s="97"/>
      <c r="B159" s="98"/>
      <c r="C159" s="98"/>
      <c r="D159" s="98"/>
      <c r="E159" s="112"/>
      <c r="F159" s="96"/>
      <c r="G159" s="112"/>
      <c r="H159" s="98"/>
      <c r="I159" s="113"/>
    </row>
    <row r="160" spans="1:9" ht="33" customHeight="1">
      <c r="A160" s="97"/>
      <c r="B160" s="98"/>
      <c r="C160" s="98"/>
      <c r="D160" s="98"/>
      <c r="E160" s="112"/>
      <c r="F160" s="96"/>
      <c r="G160" s="112"/>
      <c r="H160" s="98"/>
      <c r="I160" s="113"/>
    </row>
    <row r="161" spans="1:9" ht="33" customHeight="1">
      <c r="A161" s="97"/>
      <c r="B161" s="98"/>
      <c r="C161" s="98"/>
      <c r="D161" s="98"/>
      <c r="E161" s="112"/>
      <c r="F161" s="96"/>
      <c r="G161" s="112"/>
      <c r="H161" s="98"/>
      <c r="I161" s="113"/>
    </row>
    <row r="162" spans="1:9" ht="33" customHeight="1">
      <c r="A162" s="97"/>
      <c r="B162" s="98"/>
      <c r="C162" s="98"/>
      <c r="D162" s="98"/>
      <c r="E162" s="112"/>
      <c r="F162" s="96"/>
      <c r="G162" s="112"/>
      <c r="H162" s="98"/>
      <c r="I162" s="113"/>
    </row>
    <row r="163" spans="1:9" ht="33" customHeight="1">
      <c r="A163" s="97"/>
      <c r="B163" s="98"/>
      <c r="C163" s="98"/>
      <c r="D163" s="98"/>
      <c r="E163" s="112"/>
      <c r="F163" s="96"/>
      <c r="G163" s="112"/>
      <c r="H163" s="98"/>
      <c r="I163" s="113"/>
    </row>
    <row r="164" spans="1:9" ht="33" customHeight="1">
      <c r="A164" s="97"/>
      <c r="B164" s="98"/>
      <c r="C164" s="98"/>
      <c r="D164" s="98"/>
      <c r="E164" s="112"/>
      <c r="F164" s="96"/>
      <c r="G164" s="112"/>
      <c r="H164" s="98"/>
      <c r="I164" s="113"/>
    </row>
    <row r="165" spans="1:9" ht="33" customHeight="1">
      <c r="A165" s="97"/>
      <c r="B165" s="98"/>
      <c r="C165" s="98"/>
      <c r="D165" s="98"/>
      <c r="E165" s="112"/>
      <c r="F165" s="96"/>
      <c r="G165" s="112"/>
      <c r="H165" s="98"/>
      <c r="I165" s="113"/>
    </row>
    <row r="166" spans="1:9" ht="33" customHeight="1">
      <c r="A166" s="97"/>
      <c r="B166" s="98"/>
      <c r="C166" s="98"/>
      <c r="D166" s="98"/>
      <c r="E166" s="112"/>
      <c r="F166" s="96"/>
      <c r="G166" s="112"/>
      <c r="H166" s="98"/>
      <c r="I166" s="113"/>
    </row>
    <row r="167" spans="1:9" ht="33" customHeight="1">
      <c r="A167" s="97"/>
      <c r="B167" s="98"/>
      <c r="C167" s="98"/>
      <c r="D167" s="98"/>
      <c r="E167" s="112"/>
      <c r="F167" s="96"/>
      <c r="G167" s="112"/>
      <c r="H167" s="98"/>
      <c r="I167" s="113"/>
    </row>
    <row r="168" spans="1:9" ht="33" customHeight="1">
      <c r="A168" s="97"/>
      <c r="B168" s="98"/>
      <c r="C168" s="98"/>
      <c r="D168" s="98"/>
      <c r="E168" s="112"/>
      <c r="F168" s="96"/>
      <c r="G168" s="112"/>
      <c r="H168" s="98"/>
      <c r="I168" s="113"/>
    </row>
    <row r="169" spans="1:9" ht="33" customHeight="1">
      <c r="A169" s="97"/>
      <c r="B169" s="98"/>
      <c r="C169" s="98"/>
      <c r="D169" s="98"/>
      <c r="E169" s="112"/>
      <c r="F169" s="96"/>
      <c r="G169" s="112"/>
      <c r="H169" s="98"/>
      <c r="I169" s="113"/>
    </row>
    <row r="170" spans="1:9" ht="33" customHeight="1">
      <c r="A170" s="97"/>
      <c r="B170" s="98"/>
      <c r="C170" s="98"/>
      <c r="D170" s="98"/>
      <c r="E170" s="112"/>
      <c r="F170" s="96"/>
      <c r="G170" s="112"/>
      <c r="H170" s="98"/>
      <c r="I170" s="113"/>
    </row>
    <row r="171" spans="1:9" ht="33" customHeight="1">
      <c r="A171" s="97"/>
      <c r="B171" s="98"/>
      <c r="C171" s="98"/>
      <c r="D171" s="98"/>
      <c r="E171" s="112"/>
      <c r="F171" s="96"/>
      <c r="G171" s="112"/>
      <c r="H171" s="98"/>
      <c r="I171" s="113"/>
    </row>
    <row r="172" spans="1:9" ht="33" customHeight="1">
      <c r="A172" s="97"/>
      <c r="B172" s="98"/>
      <c r="C172" s="98"/>
      <c r="D172" s="98"/>
      <c r="E172" s="112"/>
      <c r="F172" s="96"/>
      <c r="G172" s="112"/>
      <c r="H172" s="98"/>
      <c r="I172" s="113"/>
    </row>
    <row r="173" spans="1:9" ht="33" customHeight="1">
      <c r="A173" s="97"/>
      <c r="B173" s="98"/>
      <c r="C173" s="98"/>
      <c r="D173" s="98"/>
      <c r="E173" s="112"/>
      <c r="F173" s="96"/>
      <c r="G173" s="112"/>
      <c r="H173" s="98"/>
      <c r="I173" s="113"/>
    </row>
    <row r="174" spans="1:9" ht="33" customHeight="1">
      <c r="A174" s="97"/>
      <c r="B174" s="98"/>
      <c r="C174" s="98"/>
      <c r="D174" s="98"/>
      <c r="E174" s="112"/>
      <c r="F174" s="96"/>
      <c r="G174" s="112"/>
      <c r="H174" s="98"/>
      <c r="I174" s="113"/>
    </row>
    <row r="175" spans="1:9" ht="33" customHeight="1">
      <c r="A175" s="97"/>
      <c r="B175" s="98"/>
      <c r="C175" s="98"/>
      <c r="D175" s="98"/>
      <c r="E175" s="112"/>
      <c r="F175" s="96"/>
      <c r="G175" s="112"/>
      <c r="H175" s="98"/>
      <c r="I175" s="113"/>
    </row>
    <row r="176" spans="1:9" ht="33" customHeight="1">
      <c r="A176" s="97"/>
      <c r="B176" s="98"/>
      <c r="C176" s="98"/>
      <c r="D176" s="98"/>
      <c r="E176" s="112"/>
      <c r="F176" s="96"/>
      <c r="G176" s="112"/>
      <c r="H176" s="98"/>
      <c r="I176" s="113"/>
    </row>
    <row r="177" spans="1:9" ht="33" customHeight="1">
      <c r="A177" s="97"/>
      <c r="B177" s="98"/>
      <c r="C177" s="98"/>
      <c r="D177" s="98"/>
      <c r="E177" s="112"/>
      <c r="F177" s="96"/>
      <c r="G177" s="112"/>
      <c r="H177" s="98"/>
      <c r="I177" s="113"/>
    </row>
    <row r="178" spans="1:9" ht="33" customHeight="1">
      <c r="A178" s="97"/>
      <c r="B178" s="98"/>
      <c r="C178" s="98"/>
      <c r="D178" s="98"/>
      <c r="E178" s="112"/>
      <c r="F178" s="96"/>
      <c r="G178" s="112"/>
      <c r="H178" s="98"/>
      <c r="I178" s="113"/>
    </row>
    <row r="179" spans="1:9" ht="33" customHeight="1">
      <c r="A179" s="97"/>
      <c r="B179" s="98"/>
      <c r="C179" s="98"/>
      <c r="D179" s="98"/>
      <c r="E179" s="112"/>
      <c r="F179" s="96"/>
      <c r="G179" s="112"/>
      <c r="H179" s="98"/>
      <c r="I179" s="113"/>
    </row>
    <row r="180" spans="1:9" ht="33" customHeight="1">
      <c r="A180" s="97"/>
      <c r="B180" s="98"/>
      <c r="C180" s="98"/>
      <c r="D180" s="98"/>
      <c r="E180" s="112"/>
      <c r="F180" s="96"/>
      <c r="G180" s="112"/>
      <c r="H180" s="98"/>
      <c r="I180" s="113"/>
    </row>
    <row r="181" spans="1:9" ht="33" customHeight="1">
      <c r="A181" s="97"/>
      <c r="B181" s="98"/>
      <c r="C181" s="98"/>
      <c r="D181" s="98"/>
      <c r="E181" s="112"/>
      <c r="F181" s="96"/>
      <c r="G181" s="112"/>
      <c r="H181" s="98"/>
      <c r="I181" s="113"/>
    </row>
    <row r="182" spans="1:9" ht="33" customHeight="1">
      <c r="A182" s="97"/>
      <c r="B182" s="98"/>
      <c r="C182" s="98"/>
      <c r="D182" s="98"/>
      <c r="E182" s="112"/>
      <c r="F182" s="96"/>
      <c r="G182" s="112"/>
      <c r="H182" s="98"/>
      <c r="I182" s="113"/>
    </row>
    <row r="183" spans="1:9" ht="33" customHeight="1">
      <c r="A183" s="97"/>
      <c r="B183" s="98"/>
      <c r="C183" s="98"/>
      <c r="D183" s="98"/>
      <c r="E183" s="112"/>
      <c r="F183" s="96"/>
      <c r="G183" s="112"/>
      <c r="H183" s="98"/>
      <c r="I183" s="113"/>
    </row>
    <row r="184" spans="1:9" ht="33" customHeight="1">
      <c r="A184" s="97"/>
      <c r="B184" s="98"/>
      <c r="C184" s="98"/>
      <c r="D184" s="98"/>
      <c r="E184" s="112"/>
      <c r="F184" s="96"/>
      <c r="G184" s="112"/>
      <c r="H184" s="98"/>
      <c r="I184" s="113"/>
    </row>
    <row r="185" spans="1:9" ht="33" customHeight="1">
      <c r="A185" s="97"/>
      <c r="B185" s="98"/>
      <c r="C185" s="98"/>
      <c r="D185" s="98"/>
      <c r="E185" s="112"/>
      <c r="F185" s="96"/>
      <c r="G185" s="112"/>
      <c r="H185" s="98"/>
      <c r="I185" s="113"/>
    </row>
    <row r="186" spans="1:9" ht="33" customHeight="1">
      <c r="A186" s="97"/>
      <c r="B186" s="98"/>
      <c r="C186" s="98"/>
      <c r="D186" s="98"/>
      <c r="E186" s="112"/>
      <c r="F186" s="96"/>
      <c r="G186" s="112"/>
      <c r="H186" s="98"/>
      <c r="I186" s="113"/>
    </row>
    <row r="187" spans="1:9" ht="33" customHeight="1">
      <c r="A187" s="97"/>
      <c r="B187" s="98"/>
      <c r="C187" s="98"/>
      <c r="D187" s="98"/>
      <c r="E187" s="112"/>
      <c r="F187" s="96"/>
      <c r="G187" s="112"/>
      <c r="H187" s="98"/>
      <c r="I187" s="113"/>
    </row>
    <row r="188" spans="1:9" ht="33" customHeight="1">
      <c r="A188" s="97"/>
      <c r="B188" s="98"/>
      <c r="C188" s="98"/>
      <c r="D188" s="98"/>
      <c r="E188" s="112"/>
      <c r="F188" s="96"/>
      <c r="G188" s="112"/>
      <c r="H188" s="98"/>
      <c r="I188" s="113"/>
    </row>
    <row r="189" spans="1:9" ht="33" customHeight="1">
      <c r="A189" s="97"/>
      <c r="B189" s="98"/>
      <c r="C189" s="98"/>
      <c r="D189" s="98"/>
      <c r="E189" s="112"/>
      <c r="F189" s="96"/>
      <c r="G189" s="112"/>
      <c r="H189" s="98"/>
      <c r="I189" s="113"/>
    </row>
    <row r="190" spans="1:9" ht="33" customHeight="1">
      <c r="A190" s="97"/>
      <c r="B190" s="98"/>
      <c r="C190" s="98"/>
      <c r="D190" s="98"/>
      <c r="E190" s="112"/>
      <c r="F190" s="96"/>
      <c r="G190" s="112"/>
      <c r="H190" s="98"/>
      <c r="I190" s="113"/>
    </row>
    <row r="191" spans="1:9" ht="33" customHeight="1">
      <c r="A191" s="97"/>
      <c r="B191" s="98"/>
      <c r="C191" s="98"/>
      <c r="D191" s="98"/>
      <c r="E191" s="112"/>
      <c r="F191" s="96"/>
      <c r="G191" s="112"/>
      <c r="H191" s="98"/>
      <c r="I191" s="113"/>
    </row>
    <row r="192" spans="1:9" ht="33" customHeight="1">
      <c r="A192" s="97"/>
      <c r="B192" s="98"/>
      <c r="C192" s="98"/>
      <c r="D192" s="98"/>
      <c r="E192" s="112"/>
      <c r="F192" s="96"/>
      <c r="G192" s="112"/>
      <c r="H192" s="98"/>
      <c r="I192" s="113"/>
    </row>
    <row r="193" spans="1:9" ht="33" customHeight="1">
      <c r="A193" s="97"/>
      <c r="B193" s="98"/>
      <c r="C193" s="98"/>
      <c r="D193" s="98"/>
      <c r="E193" s="112"/>
      <c r="F193" s="96"/>
      <c r="G193" s="112"/>
      <c r="H193" s="98"/>
      <c r="I193" s="113"/>
    </row>
    <row r="194" spans="1:9" ht="33" customHeight="1">
      <c r="A194" s="97"/>
      <c r="B194" s="98"/>
      <c r="C194" s="98"/>
      <c r="D194" s="98"/>
      <c r="E194" s="112"/>
      <c r="F194" s="96"/>
      <c r="G194" s="112"/>
      <c r="H194" s="98"/>
      <c r="I194" s="113"/>
    </row>
    <row r="195" spans="1:9" ht="33" customHeight="1">
      <c r="A195" s="97"/>
      <c r="B195" s="98"/>
      <c r="C195" s="98"/>
      <c r="D195" s="98"/>
      <c r="E195" s="112"/>
      <c r="F195" s="96"/>
      <c r="G195" s="112"/>
      <c r="H195" s="98"/>
      <c r="I195" s="113"/>
    </row>
    <row r="196" spans="1:9" ht="33" customHeight="1">
      <c r="A196" s="97"/>
      <c r="B196" s="98"/>
      <c r="C196" s="98"/>
      <c r="D196" s="98"/>
      <c r="E196" s="112"/>
      <c r="F196" s="96"/>
      <c r="G196" s="112"/>
      <c r="H196" s="98"/>
      <c r="I196" s="113"/>
    </row>
    <row r="197" spans="1:9" ht="33" customHeight="1">
      <c r="A197" s="97"/>
      <c r="B197" s="98"/>
      <c r="C197" s="98"/>
      <c r="D197" s="98"/>
      <c r="E197" s="112"/>
      <c r="F197" s="96"/>
      <c r="G197" s="112"/>
      <c r="H197" s="98"/>
      <c r="I197" s="113"/>
    </row>
    <row r="198" spans="1:9" ht="33" customHeight="1">
      <c r="A198" s="97"/>
      <c r="B198" s="98"/>
      <c r="C198" s="98"/>
      <c r="D198" s="98"/>
      <c r="E198" s="112"/>
      <c r="F198" s="96"/>
      <c r="G198" s="112"/>
      <c r="H198" s="98"/>
      <c r="I198" s="113"/>
    </row>
    <row r="199" spans="1:9" ht="33" customHeight="1">
      <c r="A199" s="97"/>
      <c r="B199" s="98"/>
      <c r="C199" s="98"/>
      <c r="D199" s="98"/>
      <c r="E199" s="112"/>
      <c r="F199" s="96"/>
      <c r="G199" s="112"/>
      <c r="H199" s="98"/>
      <c r="I199" s="113"/>
    </row>
    <row r="200" spans="1:9" ht="33" customHeight="1">
      <c r="A200" s="97"/>
      <c r="B200" s="98"/>
      <c r="C200" s="98"/>
      <c r="D200" s="98"/>
      <c r="E200" s="112"/>
      <c r="F200" s="96"/>
      <c r="G200" s="112"/>
      <c r="H200" s="98"/>
      <c r="I200" s="113"/>
    </row>
    <row r="201" spans="1:9" ht="33" customHeight="1">
      <c r="A201" s="97"/>
      <c r="B201" s="98"/>
      <c r="C201" s="98"/>
      <c r="D201" s="98"/>
      <c r="E201" s="112"/>
      <c r="F201" s="96"/>
      <c r="G201" s="112"/>
      <c r="H201" s="98"/>
      <c r="I201" s="113"/>
    </row>
    <row r="202" spans="1:9" ht="33" customHeight="1">
      <c r="A202" s="97"/>
      <c r="B202" s="98"/>
      <c r="C202" s="98"/>
      <c r="D202" s="98"/>
      <c r="E202" s="112"/>
      <c r="F202" s="96"/>
      <c r="G202" s="112"/>
      <c r="H202" s="98"/>
      <c r="I202" s="113"/>
    </row>
    <row r="203" spans="1:9" ht="33" customHeight="1">
      <c r="A203" s="97"/>
      <c r="B203" s="98"/>
      <c r="C203" s="98"/>
      <c r="D203" s="98"/>
      <c r="E203" s="112"/>
      <c r="F203" s="96"/>
      <c r="G203" s="112"/>
      <c r="H203" s="98"/>
      <c r="I203" s="113"/>
    </row>
    <row r="204" spans="1:9" ht="33" customHeight="1">
      <c r="A204" s="97"/>
      <c r="B204" s="98"/>
      <c r="C204" s="98"/>
      <c r="D204" s="98"/>
      <c r="E204" s="112"/>
      <c r="F204" s="96"/>
      <c r="G204" s="112"/>
      <c r="H204" s="98"/>
      <c r="I204" s="113"/>
    </row>
    <row r="205" spans="1:9" ht="33" customHeight="1">
      <c r="A205" s="97"/>
      <c r="B205" s="98"/>
      <c r="C205" s="98"/>
      <c r="D205" s="98"/>
      <c r="E205" s="112"/>
      <c r="F205" s="96"/>
      <c r="G205" s="112"/>
      <c r="H205" s="98"/>
      <c r="I205" s="113"/>
    </row>
    <row r="206" spans="1:9" ht="33" customHeight="1">
      <c r="A206" s="97"/>
      <c r="B206" s="98"/>
      <c r="C206" s="98"/>
      <c r="D206" s="98"/>
      <c r="E206" s="112"/>
      <c r="F206" s="96"/>
      <c r="G206" s="112"/>
      <c r="H206" s="98"/>
      <c r="I206" s="113"/>
    </row>
    <row r="207" spans="1:9" ht="33" customHeight="1">
      <c r="A207" s="97"/>
      <c r="B207" s="98"/>
      <c r="C207" s="98"/>
      <c r="D207" s="98"/>
      <c r="E207" s="112"/>
      <c r="F207" s="96"/>
      <c r="G207" s="112"/>
      <c r="H207" s="98"/>
      <c r="I207" s="113"/>
    </row>
    <row r="208" spans="1:9" ht="33" customHeight="1">
      <c r="A208" s="97"/>
      <c r="B208" s="98"/>
      <c r="C208" s="98"/>
      <c r="D208" s="98"/>
      <c r="E208" s="112"/>
      <c r="F208" s="96"/>
      <c r="G208" s="112"/>
      <c r="H208" s="98"/>
      <c r="I208" s="113"/>
    </row>
    <row r="209" spans="1:9" ht="33" customHeight="1">
      <c r="A209" s="97"/>
      <c r="B209" s="98"/>
      <c r="C209" s="98"/>
      <c r="D209" s="98"/>
      <c r="E209" s="112"/>
      <c r="F209" s="96"/>
      <c r="G209" s="112"/>
      <c r="H209" s="98"/>
      <c r="I209" s="113"/>
    </row>
    <row r="210" spans="1:9" ht="33" customHeight="1">
      <c r="A210" s="97"/>
      <c r="B210" s="98"/>
      <c r="C210" s="98"/>
      <c r="D210" s="98"/>
      <c r="E210" s="112"/>
      <c r="F210" s="96"/>
      <c r="G210" s="112"/>
      <c r="H210" s="98"/>
      <c r="I210" s="113"/>
    </row>
    <row r="211" spans="1:9" ht="33" customHeight="1">
      <c r="A211" s="97"/>
      <c r="B211" s="98"/>
      <c r="C211" s="98"/>
      <c r="D211" s="98"/>
      <c r="E211" s="112"/>
      <c r="F211" s="96"/>
      <c r="G211" s="112"/>
      <c r="H211" s="98"/>
      <c r="I211" s="113"/>
    </row>
    <row r="212" spans="1:9" ht="33" customHeight="1">
      <c r="A212" s="97"/>
      <c r="B212" s="98"/>
      <c r="C212" s="98"/>
      <c r="D212" s="98"/>
      <c r="E212" s="112"/>
      <c r="F212" s="96"/>
      <c r="G212" s="112"/>
      <c r="H212" s="98"/>
      <c r="I212" s="113"/>
    </row>
    <row r="213" spans="1:9" ht="33" customHeight="1">
      <c r="A213" s="97"/>
      <c r="B213" s="98"/>
      <c r="C213" s="98"/>
      <c r="D213" s="98"/>
      <c r="E213" s="112"/>
      <c r="F213" s="96"/>
      <c r="G213" s="112"/>
      <c r="H213" s="98"/>
      <c r="I213" s="113"/>
    </row>
    <row r="214" spans="1:9" ht="33" customHeight="1">
      <c r="A214" s="97"/>
      <c r="B214" s="98"/>
      <c r="C214" s="98"/>
      <c r="D214" s="98"/>
      <c r="E214" s="112"/>
      <c r="F214" s="96"/>
      <c r="G214" s="112"/>
      <c r="H214" s="98"/>
      <c r="I214" s="113"/>
    </row>
    <row r="215" spans="1:9" ht="33" customHeight="1">
      <c r="A215" s="97"/>
      <c r="B215" s="98"/>
      <c r="C215" s="98"/>
      <c r="D215" s="98"/>
      <c r="E215" s="112"/>
      <c r="F215" s="96"/>
      <c r="G215" s="112"/>
      <c r="H215" s="98"/>
      <c r="I215" s="113"/>
    </row>
    <row r="216" spans="1:9" ht="33" customHeight="1">
      <c r="A216" s="97"/>
      <c r="B216" s="98"/>
      <c r="C216" s="98"/>
      <c r="D216" s="98"/>
      <c r="E216" s="112"/>
      <c r="F216" s="96"/>
      <c r="G216" s="112"/>
      <c r="H216" s="98"/>
      <c r="I216" s="113"/>
    </row>
    <row r="217" spans="1:9" ht="33" customHeight="1">
      <c r="A217" s="97"/>
      <c r="B217" s="98"/>
      <c r="C217" s="98"/>
      <c r="D217" s="98"/>
      <c r="E217" s="112"/>
      <c r="F217" s="96"/>
      <c r="G217" s="112"/>
      <c r="H217" s="98"/>
      <c r="I217" s="113"/>
    </row>
    <row r="218" spans="1:9" ht="33" customHeight="1">
      <c r="A218" s="97"/>
      <c r="B218" s="98"/>
      <c r="C218" s="98"/>
      <c r="D218" s="98"/>
      <c r="E218" s="112"/>
      <c r="F218" s="96"/>
      <c r="G218" s="112"/>
      <c r="H218" s="98"/>
      <c r="I218" s="113"/>
    </row>
    <row r="219" spans="1:9" ht="33" customHeight="1">
      <c r="A219" s="97"/>
      <c r="B219" s="98"/>
      <c r="C219" s="98"/>
      <c r="D219" s="98"/>
      <c r="E219" s="112"/>
      <c r="F219" s="96"/>
      <c r="G219" s="112"/>
      <c r="H219" s="98"/>
      <c r="I219" s="113"/>
    </row>
    <row r="220" spans="1:9" ht="33" customHeight="1">
      <c r="A220" s="97"/>
      <c r="B220" s="98"/>
      <c r="C220" s="98"/>
      <c r="D220" s="98"/>
      <c r="E220" s="112"/>
      <c r="F220" s="96"/>
      <c r="G220" s="112"/>
      <c r="H220" s="98"/>
      <c r="I220" s="113"/>
    </row>
    <row r="221" spans="1:9" ht="33" customHeight="1">
      <c r="A221" s="97"/>
      <c r="B221" s="98"/>
      <c r="C221" s="98"/>
      <c r="D221" s="98"/>
      <c r="E221" s="112"/>
      <c r="F221" s="96"/>
      <c r="G221" s="112"/>
      <c r="H221" s="98"/>
      <c r="I221" s="113"/>
    </row>
    <row r="222" spans="1:9" ht="33" customHeight="1">
      <c r="A222" s="97"/>
      <c r="B222" s="98"/>
      <c r="C222" s="98"/>
      <c r="D222" s="98"/>
      <c r="E222" s="112"/>
      <c r="F222" s="96"/>
      <c r="G222" s="112"/>
      <c r="H222" s="98"/>
      <c r="I222" s="113"/>
    </row>
    <row r="223" spans="1:9" ht="33" customHeight="1">
      <c r="A223" s="97"/>
      <c r="B223" s="98"/>
      <c r="C223" s="98"/>
      <c r="D223" s="98"/>
      <c r="E223" s="112"/>
      <c r="F223" s="96"/>
      <c r="G223" s="112"/>
      <c r="H223" s="98"/>
      <c r="I223" s="113"/>
    </row>
    <row r="224" spans="1:9" ht="33" customHeight="1">
      <c r="A224" s="97"/>
      <c r="B224" s="98"/>
      <c r="C224" s="98"/>
      <c r="D224" s="98"/>
      <c r="E224" s="112"/>
      <c r="F224" s="96"/>
      <c r="G224" s="112"/>
      <c r="H224" s="98"/>
      <c r="I224" s="113"/>
    </row>
    <row r="225" spans="1:9" ht="33" customHeight="1">
      <c r="A225" s="97"/>
      <c r="B225" s="98"/>
      <c r="C225" s="98"/>
      <c r="D225" s="98"/>
      <c r="E225" s="112"/>
      <c r="F225" s="96"/>
      <c r="G225" s="112"/>
      <c r="H225" s="98"/>
      <c r="I225" s="113"/>
    </row>
    <row r="226" spans="1:9" ht="33" customHeight="1">
      <c r="A226" s="97"/>
      <c r="B226" s="98"/>
      <c r="C226" s="98"/>
      <c r="D226" s="98"/>
      <c r="E226" s="112"/>
      <c r="F226" s="96"/>
      <c r="G226" s="112"/>
      <c r="H226" s="98"/>
      <c r="I226" s="113"/>
    </row>
    <row r="227" spans="1:9" ht="33" customHeight="1">
      <c r="A227" s="97"/>
      <c r="B227" s="98"/>
      <c r="C227" s="98"/>
      <c r="D227" s="98"/>
      <c r="E227" s="112"/>
      <c r="F227" s="96"/>
      <c r="G227" s="112"/>
      <c r="H227" s="98"/>
      <c r="I227" s="113"/>
    </row>
    <row r="228" spans="1:9" ht="33" customHeight="1">
      <c r="A228" s="97"/>
      <c r="B228" s="98"/>
      <c r="C228" s="98"/>
      <c r="D228" s="98"/>
      <c r="E228" s="112"/>
      <c r="F228" s="96"/>
      <c r="G228" s="112"/>
      <c r="H228" s="98"/>
      <c r="I228" s="113"/>
    </row>
    <row r="229" spans="1:9" ht="33" customHeight="1">
      <c r="A229" s="97"/>
      <c r="B229" s="98"/>
      <c r="C229" s="98"/>
      <c r="D229" s="98"/>
      <c r="E229" s="112"/>
      <c r="F229" s="96"/>
      <c r="G229" s="112"/>
      <c r="H229" s="98"/>
      <c r="I229" s="113"/>
    </row>
    <row r="230" spans="1:9" ht="33" customHeight="1">
      <c r="A230" s="97"/>
      <c r="B230" s="98"/>
      <c r="C230" s="98"/>
      <c r="D230" s="98"/>
      <c r="E230" s="112"/>
      <c r="F230" s="96"/>
      <c r="G230" s="112"/>
      <c r="H230" s="98"/>
      <c r="I230" s="113"/>
    </row>
    <row r="231" spans="1:9" ht="33" customHeight="1">
      <c r="A231" s="97"/>
      <c r="B231" s="98"/>
      <c r="C231" s="98"/>
      <c r="D231" s="98"/>
      <c r="E231" s="112"/>
      <c r="F231" s="96"/>
      <c r="G231" s="112"/>
      <c r="H231" s="98"/>
      <c r="I231" s="113"/>
    </row>
    <row r="232" spans="1:9" ht="33" customHeight="1">
      <c r="A232" s="97"/>
      <c r="B232" s="98"/>
      <c r="C232" s="98"/>
      <c r="D232" s="98"/>
      <c r="E232" s="112"/>
      <c r="F232" s="96"/>
      <c r="G232" s="112"/>
      <c r="H232" s="98"/>
      <c r="I232" s="113"/>
    </row>
    <row r="233" spans="1:9" ht="33" customHeight="1">
      <c r="A233" s="97"/>
      <c r="B233" s="98"/>
      <c r="C233" s="98"/>
      <c r="D233" s="98"/>
      <c r="E233" s="112"/>
      <c r="F233" s="96"/>
      <c r="G233" s="112"/>
      <c r="H233" s="98"/>
      <c r="I233" s="113"/>
    </row>
    <row r="234" spans="1:9" ht="33" customHeight="1">
      <c r="A234" s="97"/>
      <c r="B234" s="98"/>
      <c r="C234" s="98"/>
      <c r="D234" s="98"/>
      <c r="E234" s="112"/>
      <c r="F234" s="96"/>
      <c r="G234" s="112"/>
      <c r="H234" s="98"/>
      <c r="I234" s="113"/>
    </row>
    <row r="235" spans="1:9" ht="33" customHeight="1">
      <c r="A235" s="97"/>
      <c r="B235" s="98"/>
      <c r="C235" s="98"/>
      <c r="D235" s="98"/>
      <c r="E235" s="112"/>
      <c r="F235" s="96"/>
      <c r="G235" s="112"/>
      <c r="H235" s="98"/>
      <c r="I235" s="113"/>
    </row>
    <row r="236" spans="1:9" ht="33" customHeight="1">
      <c r="A236" s="97"/>
      <c r="B236" s="98"/>
      <c r="C236" s="98"/>
      <c r="D236" s="98"/>
      <c r="E236" s="112"/>
      <c r="F236" s="96"/>
      <c r="G236" s="112"/>
      <c r="H236" s="98"/>
      <c r="I236" s="113"/>
    </row>
    <row r="237" spans="1:9" ht="33" customHeight="1">
      <c r="A237" s="97"/>
      <c r="B237" s="98"/>
      <c r="C237" s="98"/>
      <c r="D237" s="98"/>
      <c r="E237" s="112"/>
      <c r="F237" s="96"/>
      <c r="G237" s="112"/>
      <c r="H237" s="98"/>
      <c r="I237" s="113"/>
    </row>
    <row r="238" spans="1:9" ht="33" customHeight="1">
      <c r="A238" s="97"/>
      <c r="B238" s="98"/>
      <c r="C238" s="98"/>
      <c r="D238" s="98"/>
      <c r="E238" s="112"/>
      <c r="F238" s="96"/>
      <c r="G238" s="112"/>
      <c r="H238" s="98"/>
      <c r="I238" s="113"/>
    </row>
    <row r="239" spans="1:9" ht="33" customHeight="1">
      <c r="A239" s="97"/>
      <c r="B239" s="98"/>
      <c r="C239" s="98"/>
      <c r="D239" s="98"/>
      <c r="E239" s="112"/>
      <c r="F239" s="96"/>
      <c r="G239" s="112"/>
      <c r="H239" s="98"/>
      <c r="I239" s="113"/>
    </row>
    <row r="240" spans="1:9" ht="33" customHeight="1">
      <c r="A240" s="97"/>
      <c r="B240" s="98"/>
      <c r="C240" s="98"/>
      <c r="D240" s="98"/>
      <c r="E240" s="112"/>
      <c r="F240" s="96"/>
      <c r="G240" s="112"/>
      <c r="H240" s="98"/>
      <c r="I240" s="113"/>
    </row>
    <row r="241" spans="1:9" ht="33" customHeight="1">
      <c r="A241" s="97"/>
      <c r="B241" s="98"/>
      <c r="C241" s="98"/>
      <c r="D241" s="98"/>
      <c r="E241" s="112"/>
      <c r="F241" s="96"/>
      <c r="G241" s="112"/>
      <c r="H241" s="98"/>
      <c r="I241" s="113"/>
    </row>
    <row r="242" spans="1:9" ht="33" customHeight="1">
      <c r="A242" s="97"/>
      <c r="B242" s="98"/>
      <c r="C242" s="98"/>
      <c r="D242" s="98"/>
      <c r="E242" s="112"/>
      <c r="F242" s="96"/>
      <c r="G242" s="112"/>
      <c r="H242" s="98"/>
      <c r="I242" s="113"/>
    </row>
    <row r="243" spans="1:9" ht="33" customHeight="1">
      <c r="A243" s="97"/>
      <c r="B243" s="98"/>
      <c r="C243" s="98"/>
      <c r="D243" s="98"/>
      <c r="E243" s="112"/>
      <c r="F243" s="96"/>
      <c r="G243" s="112"/>
      <c r="H243" s="98"/>
      <c r="I243" s="113"/>
    </row>
    <row r="244" spans="1:9" ht="33" customHeight="1">
      <c r="A244" s="97"/>
      <c r="B244" s="98"/>
      <c r="C244" s="98"/>
      <c r="D244" s="98"/>
      <c r="E244" s="112"/>
      <c r="F244" s="96"/>
      <c r="G244" s="112"/>
      <c r="H244" s="98"/>
      <c r="I244" s="113"/>
    </row>
    <row r="245" spans="1:9" ht="33" customHeight="1">
      <c r="A245" s="97"/>
      <c r="B245" s="98"/>
      <c r="C245" s="98"/>
      <c r="D245" s="98"/>
      <c r="E245" s="112"/>
      <c r="F245" s="96"/>
      <c r="G245" s="112"/>
      <c r="H245" s="98"/>
      <c r="I245" s="113"/>
    </row>
    <row r="246" spans="1:9" ht="33" customHeight="1">
      <c r="A246" s="97"/>
      <c r="B246" s="98"/>
      <c r="C246" s="98"/>
      <c r="D246" s="98"/>
      <c r="E246" s="112"/>
      <c r="F246" s="96"/>
      <c r="G246" s="112"/>
      <c r="H246" s="98"/>
      <c r="I246" s="113"/>
    </row>
    <row r="247" spans="1:9" ht="33" customHeight="1">
      <c r="A247" s="97"/>
      <c r="B247" s="98"/>
      <c r="C247" s="98"/>
      <c r="D247" s="98"/>
      <c r="E247" s="112"/>
      <c r="F247" s="96"/>
      <c r="G247" s="112"/>
      <c r="H247" s="98"/>
      <c r="I247" s="113"/>
    </row>
    <row r="248" spans="1:9" ht="33" customHeight="1">
      <c r="A248" s="97"/>
      <c r="B248" s="98"/>
      <c r="C248" s="98"/>
      <c r="D248" s="98"/>
      <c r="E248" s="112"/>
      <c r="F248" s="96"/>
      <c r="G248" s="112"/>
      <c r="H248" s="98"/>
      <c r="I248" s="113"/>
    </row>
    <row r="249" spans="1:9" ht="33" customHeight="1">
      <c r="A249" s="97"/>
      <c r="B249" s="98"/>
      <c r="C249" s="98"/>
      <c r="D249" s="98"/>
      <c r="E249" s="112"/>
      <c r="F249" s="96"/>
      <c r="G249" s="112"/>
      <c r="H249" s="98"/>
      <c r="I249" s="113"/>
    </row>
    <row r="250" spans="1:9" ht="33" customHeight="1">
      <c r="A250" s="97"/>
      <c r="B250" s="98"/>
      <c r="C250" s="98"/>
      <c r="D250" s="98"/>
      <c r="E250" s="112"/>
      <c r="F250" s="96"/>
      <c r="G250" s="112"/>
      <c r="H250" s="98"/>
      <c r="I250" s="113"/>
    </row>
    <row r="251" spans="1:9" ht="33" customHeight="1">
      <c r="F251" s="94"/>
    </row>
    <row r="252" spans="1:9" ht="33" customHeight="1">
      <c r="F252" s="94"/>
    </row>
    <row r="253" spans="1:9" ht="33" customHeight="1">
      <c r="F253" s="94"/>
    </row>
    <row r="254" spans="1:9" ht="33" customHeight="1">
      <c r="F254" s="94"/>
    </row>
    <row r="255" spans="1:9" ht="33" customHeight="1">
      <c r="F255" s="94"/>
    </row>
    <row r="256" spans="1:9" ht="33" customHeight="1">
      <c r="F256" s="94"/>
    </row>
    <row r="257" spans="6:6">
      <c r="F257" s="94"/>
    </row>
  </sheetData>
  <sheetProtection formatCells="0" formatColumns="0" formatRows="0" insertColumns="0" insertRows="0" insertHyperlinks="0" deleteColumns="0" deleteRows="0" sort="0" autoFilter="0" pivotTables="0"/>
  <autoFilter ref="A2:H2" xr:uid="{00000000-0009-0000-0000-000001000000}"/>
  <dataConsolidate/>
  <mergeCells count="2">
    <mergeCell ref="F1:I1"/>
    <mergeCell ref="B1:C1"/>
  </mergeCells>
  <conditionalFormatting sqref="F1:F2 F251:F1048576">
    <cfRule type="dataBar" priority="13">
      <dataBar showValue="0">
        <cfvo type="min"/>
        <cfvo type="max"/>
        <color rgb="FF242D3E"/>
      </dataBar>
      <extLst>
        <ext xmlns:x14="http://schemas.microsoft.com/office/spreadsheetml/2009/9/main" uri="{B025F937-C7B1-47D3-B67F-A62EFF666E3E}">
          <x14:id>{8CF0EE06-709A-1847-9E50-C1B3DD184675}</x14:id>
        </ext>
      </extLst>
    </cfRule>
  </conditionalFormatting>
  <conditionalFormatting sqref="G2:G1048576">
    <cfRule type="expression" dxfId="14" priority="16">
      <formula>IF($G2="",FALSE,$G2&lt;TODAY())</formula>
    </cfRule>
  </conditionalFormatting>
  <conditionalFormatting sqref="F3:F250">
    <cfRule type="containsText" dxfId="11" priority="7" operator="containsText" text="0) INICIO">
      <formula>NOT(ISERROR(SEARCH("0) INICIO",F3)))</formula>
    </cfRule>
    <cfRule type="containsText" dxfId="12" priority="6" operator="containsText" text="1) CONTATO">
      <formula>NOT(ISERROR(SEARCH("1) CONTATO",F3)))</formula>
    </cfRule>
    <cfRule type="containsText" dxfId="13" priority="5" operator="containsText" text="2) AMIZADE">
      <formula>NOT(ISERROR(SEARCH("2) AMIZADE",F3)))</formula>
    </cfRule>
    <cfRule type="containsText" dxfId="8" priority="4" operator="containsText" text="3) PROPOSTA">
      <formula>NOT(ISERROR(SEARCH("3) PROPOSTA",F3)))</formula>
    </cfRule>
    <cfRule type="containsText" dxfId="7" priority="3" operator="containsText" text="4) VENDA!!!">
      <formula>NOT(ISERROR(SEARCH("4) VENDA!!!",F3)))</formula>
    </cfRule>
    <cfRule type="containsText" dxfId="9" priority="2" operator="containsText" text="~ GELADEIRA ~">
      <formula>NOT(ISERROR(SEARCH("~ GELADEIRA ~",F3)))</formula>
    </cfRule>
    <cfRule type="containsText" dxfId="10" priority="1" operator="containsText" text="PROBLEMA">
      <formula>NOT(ISERROR(SEARCH("PROBLEMA",F3)))</formula>
    </cfRule>
  </conditionalFormatting>
  <dataValidations count="2">
    <dataValidation type="list" allowBlank="1" showInputMessage="1" showErrorMessage="1" sqref="F3:F250" xr:uid="{00000000-0002-0000-0100-000000000000}">
      <formula1>Stages2</formula1>
    </dataValidation>
    <dataValidation type="list" allowBlank="1" showInputMessage="1" showErrorMessage="1" sqref="D3:D1048576" xr:uid="{00000000-0002-0000-0100-000001000000}">
      <formula1>Teammembers</formula1>
    </dataValidation>
  </dataValidations>
  <pageMargins left="0.7" right="0.7" top="0.75" bottom="0.75" header="0.3" footer="0.3"/>
  <pageSetup paperSize="9" orientation="portrait" horizontalDpi="4294967292" verticalDpi="4294967292"/>
  <drawing r:id="rId1"/>
  <legacyDrawing r:id="rId2"/>
  <extLst>
    <ext xmlns:x14="http://schemas.microsoft.com/office/spreadsheetml/2009/9/main" uri="{78C0D931-6437-407d-A8EE-F0AAD7539E65}">
      <x14:conditionalFormattings>
        <x14:conditionalFormatting xmlns:xm="http://schemas.microsoft.com/office/excel/2006/main">
          <x14:cfRule type="dataBar" id="{8CF0EE06-709A-1847-9E50-C1B3DD184675}">
            <x14:dataBar minLength="0" maxLength="100" gradient="0" direction="leftToRight" negativeBarColorSameAsPositive="1">
              <x14:cfvo type="autoMin"/>
              <x14:cfvo type="autoMax"/>
              <x14:axisColor rgb="FF242D3E"/>
            </x14:dataBar>
          </x14:cfRule>
          <xm:sqref>F1:F2 F251:F1048576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7"/>
  <sheetViews>
    <sheetView topLeftCell="A10" zoomScale="90" zoomScaleNormal="90" workbookViewId="0">
      <selection activeCell="A17" sqref="A17:A23"/>
    </sheetView>
  </sheetViews>
  <sheetFormatPr defaultColWidth="8.875" defaultRowHeight="19.350000000000001" customHeight="1"/>
  <cols>
    <col min="1" max="2" width="27.5" style="39" customWidth="1"/>
    <col min="3" max="3" width="20.375" style="39" customWidth="1"/>
    <col min="4" max="4" width="20.875" style="39" customWidth="1"/>
    <col min="5" max="5" width="21.125" style="39" customWidth="1"/>
    <col min="6" max="6" width="20.875" style="39" customWidth="1"/>
    <col min="7" max="7" width="25" style="39" customWidth="1"/>
    <col min="8" max="8" width="24.375" style="78" customWidth="1"/>
    <col min="9" max="9" width="9.625" style="39" customWidth="1"/>
    <col min="10" max="16384" width="8.875" style="39"/>
  </cols>
  <sheetData>
    <row r="2" spans="1:8" ht="19.350000000000001" customHeight="1">
      <c r="A2" s="50" t="s">
        <v>44</v>
      </c>
      <c r="B2" s="50"/>
      <c r="C2" s="50"/>
      <c r="D2" s="50"/>
      <c r="E2" s="50"/>
    </row>
    <row r="3" spans="1:8" ht="19.350000000000001" customHeight="1">
      <c r="A3" s="51" t="s">
        <v>6</v>
      </c>
      <c r="B3" s="50"/>
      <c r="C3" s="50"/>
      <c r="D3" s="50"/>
      <c r="E3" s="50"/>
    </row>
    <row r="4" spans="1:8" ht="19.350000000000001" customHeight="1">
      <c r="A4" s="60" t="s">
        <v>52</v>
      </c>
      <c r="B4" s="50"/>
      <c r="C4" s="50"/>
      <c r="D4" s="50"/>
      <c r="E4" s="50"/>
    </row>
    <row r="5" spans="1:8" ht="18.95" customHeight="1">
      <c r="A5" s="50" t="s">
        <v>76</v>
      </c>
      <c r="B5" s="50"/>
      <c r="C5" s="50"/>
      <c r="D5" s="50"/>
      <c r="E5" s="50"/>
    </row>
    <row r="6" spans="1:8" ht="18.95" customHeight="1">
      <c r="A6" s="50"/>
      <c r="B6" s="50"/>
      <c r="C6" s="50"/>
      <c r="D6" s="50"/>
      <c r="E6" s="50"/>
    </row>
    <row r="7" spans="1:8" ht="19.350000000000001" customHeight="1">
      <c r="A7" s="60" t="s">
        <v>47</v>
      </c>
      <c r="B7" s="50"/>
      <c r="C7" s="50"/>
      <c r="D7" s="60" t="s">
        <v>48</v>
      </c>
      <c r="E7" s="50"/>
      <c r="G7" s="42" t="s">
        <v>49</v>
      </c>
    </row>
    <row r="8" spans="1:8" ht="19.350000000000001" customHeight="1">
      <c r="A8" s="50" t="s">
        <v>45</v>
      </c>
      <c r="B8" s="50"/>
      <c r="C8" s="50"/>
      <c r="D8" s="50" t="s">
        <v>51</v>
      </c>
      <c r="E8" s="50"/>
      <c r="G8" s="50" t="s">
        <v>20</v>
      </c>
    </row>
    <row r="9" spans="1:8" ht="19.350000000000001" customHeight="1">
      <c r="A9" s="50" t="s">
        <v>7</v>
      </c>
      <c r="B9" s="50"/>
      <c r="C9" s="50"/>
      <c r="D9" s="50" t="s">
        <v>50</v>
      </c>
      <c r="E9" s="50"/>
      <c r="G9" s="62" t="s">
        <v>56</v>
      </c>
    </row>
    <row r="10" spans="1:8" ht="19.350000000000001" customHeight="1">
      <c r="A10" s="50" t="s">
        <v>8</v>
      </c>
      <c r="B10" s="50"/>
      <c r="C10" s="50"/>
      <c r="E10" s="50"/>
      <c r="G10" s="64" t="s">
        <v>57</v>
      </c>
    </row>
    <row r="11" spans="1:8" ht="19.350000000000001" customHeight="1">
      <c r="A11" s="53" t="s">
        <v>62</v>
      </c>
      <c r="B11" s="50"/>
      <c r="C11" s="50"/>
      <c r="D11" s="50" t="s">
        <v>58</v>
      </c>
      <c r="E11" s="50"/>
    </row>
    <row r="12" spans="1:8" ht="19.350000000000001" customHeight="1">
      <c r="A12" s="53" t="s">
        <v>46</v>
      </c>
      <c r="D12" s="61" t="s">
        <v>53</v>
      </c>
      <c r="G12" s="63" t="s">
        <v>22</v>
      </c>
    </row>
    <row r="13" spans="1:8" ht="19.350000000000001" customHeight="1">
      <c r="A13" s="53"/>
    </row>
    <row r="14" spans="1:8" ht="19.350000000000001" customHeight="1">
      <c r="A14" s="54" t="s">
        <v>10</v>
      </c>
      <c r="D14" s="42" t="s">
        <v>41</v>
      </c>
      <c r="E14" s="42"/>
      <c r="G14" s="55" t="s">
        <v>23</v>
      </c>
      <c r="H14" s="79"/>
    </row>
    <row r="15" spans="1:8" ht="19.350000000000001" customHeight="1">
      <c r="A15" s="56"/>
      <c r="G15" s="52"/>
      <c r="H15" s="79"/>
    </row>
    <row r="16" spans="1:8" ht="19.350000000000001" customHeight="1">
      <c r="A16" s="45" t="s">
        <v>13</v>
      </c>
      <c r="B16" s="46" t="s">
        <v>0</v>
      </c>
      <c r="D16" s="58" t="s">
        <v>42</v>
      </c>
      <c r="E16" s="59">
        <v>10</v>
      </c>
      <c r="G16" s="41" t="s">
        <v>14</v>
      </c>
      <c r="H16" s="80" t="s">
        <v>82</v>
      </c>
    </row>
    <row r="17" spans="1:10" ht="19.350000000000001" customHeight="1">
      <c r="A17" s="87" t="s">
        <v>88</v>
      </c>
      <c r="B17" s="49">
        <v>0.05</v>
      </c>
      <c r="G17" s="43" t="s">
        <v>31</v>
      </c>
      <c r="H17" s="44">
        <f>SUM(H18:H53)</f>
        <v>600000</v>
      </c>
    </row>
    <row r="18" spans="1:10" ht="19.350000000000001" customHeight="1">
      <c r="A18" s="88" t="s">
        <v>86</v>
      </c>
      <c r="B18" s="47">
        <v>0.1</v>
      </c>
      <c r="F18" s="84" t="s">
        <v>55</v>
      </c>
      <c r="G18" s="39" t="s">
        <v>1</v>
      </c>
      <c r="H18" s="40">
        <v>100000</v>
      </c>
    </row>
    <row r="19" spans="1:10" ht="19.350000000000001" customHeight="1">
      <c r="A19" s="88" t="s">
        <v>87</v>
      </c>
      <c r="B19" s="47">
        <v>0.25</v>
      </c>
      <c r="F19" s="84"/>
      <c r="G19" s="39" t="s">
        <v>2</v>
      </c>
      <c r="H19" s="40">
        <v>75000</v>
      </c>
    </row>
    <row r="20" spans="1:10" ht="19.350000000000001" customHeight="1">
      <c r="A20" s="88" t="s">
        <v>89</v>
      </c>
      <c r="B20" s="47">
        <v>0.5</v>
      </c>
      <c r="C20" s="84" t="s">
        <v>54</v>
      </c>
      <c r="F20" s="84"/>
      <c r="G20" s="39" t="s">
        <v>3</v>
      </c>
      <c r="H20" s="40">
        <v>75000</v>
      </c>
    </row>
    <row r="21" spans="1:10" ht="19.350000000000001" customHeight="1">
      <c r="A21" s="88" t="s">
        <v>90</v>
      </c>
      <c r="B21" s="47">
        <v>1</v>
      </c>
      <c r="C21" s="84"/>
      <c r="F21" s="84"/>
      <c r="G21" s="39" t="s">
        <v>4</v>
      </c>
      <c r="H21" s="40">
        <v>125000</v>
      </c>
    </row>
    <row r="22" spans="1:10" ht="19.350000000000001" customHeight="1">
      <c r="A22" s="88" t="s">
        <v>91</v>
      </c>
      <c r="B22" s="47">
        <v>0</v>
      </c>
      <c r="C22" s="84"/>
      <c r="F22" s="52"/>
      <c r="G22" s="82" t="s">
        <v>83</v>
      </c>
      <c r="H22" s="40">
        <v>100000</v>
      </c>
      <c r="J22" s="48"/>
    </row>
    <row r="23" spans="1:10" ht="19.350000000000001" customHeight="1">
      <c r="A23" s="89" t="s">
        <v>92</v>
      </c>
      <c r="B23" s="47">
        <v>0</v>
      </c>
      <c r="C23" s="84"/>
      <c r="G23" s="82" t="s">
        <v>84</v>
      </c>
      <c r="H23" s="40">
        <v>75000</v>
      </c>
    </row>
    <row r="24" spans="1:10" ht="19.350000000000001" customHeight="1">
      <c r="B24" s="47"/>
      <c r="G24" s="82" t="s">
        <v>85</v>
      </c>
      <c r="H24" s="40">
        <v>50000</v>
      </c>
    </row>
    <row r="25" spans="1:10" ht="19.350000000000001" customHeight="1">
      <c r="C25" s="52"/>
      <c r="D25" s="52"/>
      <c r="E25" s="52"/>
    </row>
    <row r="26" spans="1:10" ht="19.350000000000001" customHeight="1">
      <c r="C26" s="52"/>
      <c r="D26" s="52"/>
      <c r="E26" s="52"/>
    </row>
    <row r="27" spans="1:10" ht="19.350000000000001" customHeight="1">
      <c r="C27" s="52"/>
      <c r="D27" s="52"/>
      <c r="E27" s="52"/>
    </row>
    <row r="28" spans="1:10" ht="19.350000000000001" customHeight="1">
      <c r="C28" s="52"/>
      <c r="D28" s="52"/>
      <c r="E28" s="52"/>
    </row>
    <row r="29" spans="1:10" ht="19.350000000000001" customHeight="1">
      <c r="C29" s="52"/>
      <c r="D29" s="52"/>
      <c r="E29" s="52"/>
    </row>
    <row r="30" spans="1:10" ht="19.350000000000001" customHeight="1">
      <c r="C30" s="52"/>
      <c r="D30" s="52"/>
      <c r="E30" s="52"/>
    </row>
    <row r="31" spans="1:10" ht="19.350000000000001" customHeight="1">
      <c r="C31" s="52"/>
      <c r="D31" s="52"/>
      <c r="E31" s="57"/>
    </row>
    <row r="32" spans="1:10" ht="19.350000000000001" customHeight="1">
      <c r="C32" s="52"/>
      <c r="D32" s="52"/>
      <c r="E32" s="52"/>
    </row>
    <row r="33" spans="2:5" ht="19.350000000000001" customHeight="1">
      <c r="C33" s="52"/>
      <c r="D33" s="52"/>
      <c r="E33" s="52"/>
    </row>
    <row r="34" spans="2:5" ht="19.350000000000001" customHeight="1">
      <c r="C34" s="52"/>
      <c r="D34" s="52"/>
      <c r="E34" s="52"/>
    </row>
    <row r="35" spans="2:5" ht="19.350000000000001" customHeight="1">
      <c r="C35" s="52"/>
      <c r="D35" s="52"/>
      <c r="E35" s="52"/>
    </row>
    <row r="36" spans="2:5" ht="19.350000000000001" customHeight="1">
      <c r="B36" s="52"/>
      <c r="C36" s="52"/>
      <c r="D36" s="52"/>
      <c r="E36" s="52"/>
    </row>
    <row r="37" spans="2:5" ht="19.350000000000001" customHeight="1">
      <c r="B37" s="52"/>
      <c r="C37" s="52"/>
      <c r="D37" s="52"/>
      <c r="E37" s="52"/>
    </row>
  </sheetData>
  <mergeCells count="2">
    <mergeCell ref="C20:C23"/>
    <mergeCell ref="F18:F21"/>
  </mergeCells>
  <hyperlinks>
    <hyperlink ref="A3" r:id="rId1" xr:uid="{00000000-0004-0000-0200-000000000000}"/>
    <hyperlink ref="G10" r:id="rId2" xr:uid="{00000000-0004-0000-0200-000001000000}"/>
  </hyperlinks>
  <pageMargins left="0.7" right="0.7" top="0.75" bottom="0.75" header="0.3" footer="0.3"/>
  <pageSetup paperSize="9" orientation="portrait" r:id="rId3"/>
  <ignoredErrors>
    <ignoredError sqref="H17" emptyCellReference="1"/>
  </ignoredErrors>
  <drawing r:id="rId4"/>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32"/>
  <sheetViews>
    <sheetView showGridLines="0" zoomScale="90" zoomScaleNormal="90" workbookViewId="0">
      <selection activeCell="B2" sqref="B2"/>
    </sheetView>
  </sheetViews>
  <sheetFormatPr defaultColWidth="10.875" defaultRowHeight="15"/>
  <cols>
    <col min="1" max="1" width="17" style="6" customWidth="1"/>
    <col min="2" max="2" width="18.375" style="6" customWidth="1"/>
    <col min="3" max="3" width="18.625" style="6" customWidth="1"/>
    <col min="4" max="4" width="17.625" style="6" customWidth="1"/>
    <col min="5" max="5" width="12.375" style="6" customWidth="1"/>
    <col min="6" max="6" width="14.625" style="6" bestFit="1" customWidth="1"/>
    <col min="7" max="7" width="16.625" style="6" customWidth="1"/>
    <col min="8" max="8" width="10.875" style="6" customWidth="1"/>
    <col min="9" max="9" width="12" style="6" customWidth="1"/>
    <col min="10" max="10" width="14.625" style="6" customWidth="1"/>
    <col min="11" max="11" width="12.375" style="6" customWidth="1"/>
    <col min="12" max="12" width="14.375" style="6" customWidth="1"/>
    <col min="13" max="13" width="15.375" style="6" customWidth="1"/>
    <col min="14" max="14" width="15.125" style="6" customWidth="1"/>
    <col min="15" max="16384" width="10.875" style="6"/>
  </cols>
  <sheetData>
    <row r="1" spans="1:17" s="2" customFormat="1" ht="117" customHeight="1">
      <c r="F1" s="2" t="s">
        <v>39</v>
      </c>
    </row>
    <row r="2" spans="1:17" s="1" customFormat="1" ht="33" customHeight="1">
      <c r="A2" s="5">
        <v>2022</v>
      </c>
      <c r="B2" s="3"/>
      <c r="C2" s="3"/>
      <c r="D2" s="3"/>
      <c r="E2" s="4"/>
      <c r="F2" s="3"/>
      <c r="G2" s="3"/>
      <c r="H2" s="3"/>
      <c r="I2" s="3"/>
    </row>
    <row r="3" spans="1:17" ht="0.95" customHeight="1"/>
    <row r="4" spans="1:17" s="9" customFormat="1" ht="27" customHeight="1">
      <c r="A4" s="20" t="s">
        <v>5</v>
      </c>
      <c r="B4" s="21" t="s">
        <v>15</v>
      </c>
      <c r="C4" s="21" t="s">
        <v>12</v>
      </c>
      <c r="D4" s="22" t="s">
        <v>16</v>
      </c>
      <c r="F4" s="24" t="s">
        <v>17</v>
      </c>
      <c r="G4" s="22" t="s">
        <v>18</v>
      </c>
      <c r="H4" s="23"/>
      <c r="I4" s="24" t="s">
        <v>11</v>
      </c>
      <c r="J4" s="22" t="s">
        <v>43</v>
      </c>
    </row>
    <row r="5" spans="1:17" s="8" customFormat="1" ht="24.95" customHeight="1">
      <c r="A5" s="10" t="e">
        <f>SUMIF('IRAÊ MEL - REVENDAS'!#REF!,"Won",'IRAÊ MEL - REVENDAS'!#REF!)</f>
        <v>#REF!</v>
      </c>
      <c r="B5" s="11" t="e">
        <f>'IRAÊ MEL - REVENDAS'!#REF!</f>
        <v>#REF!</v>
      </c>
      <c r="C5" s="12" t="e">
        <f>AVERAGEIF('IRAÊ MEL - REVENDAS'!#REF!,"Won",'IRAÊ MEL - REVENDAS'!#REF!)</f>
        <v>#REF!</v>
      </c>
      <c r="D5" s="13" t="e">
        <f>COUNTIF('IRAÊ MEL - REVENDAS'!#REF!, "Won")</f>
        <v>#REF!</v>
      </c>
      <c r="F5" s="25" t="e">
        <f>INDEX(A17:A89,MATCH(MAX(C17:C89),C17:C89,FALSE),1)</f>
        <v>#REF!</v>
      </c>
      <c r="G5" s="26">
        <f>J16</f>
        <v>0</v>
      </c>
      <c r="I5" s="83" t="str">
        <f>IFERROR((SUMIFS('IRAÊ MEL - REVENDAS'!G:G,'IRAÊ MEL - REVENDAS'!E:E,"&lt;&gt;",'IRAÊ MEL - REVENDAS'!G:G,"&lt;&gt;",'IRAÊ MEL - REVENDAS'!#REF!,"Won")-SUMIFS('IRAÊ MEL - REVENDAS'!E:E,'IRAÊ MEL - REVENDAS'!E:E,"&lt;&gt;",'IRAÊ MEL - REVENDAS'!G:G,"&lt;&gt;",'IRAÊ MEL - REVENDAS'!#REF!,"Won"))/COUNTIFS('IRAÊ MEL - REVENDAS'!E:E,"&lt;&gt;",'IRAÊ MEL - REVENDAS'!G:G,"&lt;&gt;",'IRAÊ MEL - REVENDAS'!#REF!,"Won"),"")</f>
        <v/>
      </c>
      <c r="J5" s="27">
        <f>COUNTA('IRAÊ MEL - REVENDAS'!#REF!)-1</f>
        <v>0</v>
      </c>
    </row>
    <row r="6" spans="1:17" ht="24.95" customHeight="1"/>
    <row r="7" spans="1:17" ht="24.95" customHeight="1"/>
    <row r="8" spans="1:17" ht="24.95" customHeight="1"/>
    <row r="9" spans="1:17" ht="24.95" customHeight="1"/>
    <row r="10" spans="1:17" ht="24.95" customHeight="1">
      <c r="G10" s="6" t="s">
        <v>19</v>
      </c>
    </row>
    <row r="11" spans="1:17" ht="24.95" customHeight="1"/>
    <row r="12" spans="1:17" ht="24.95" customHeight="1"/>
    <row r="13" spans="1:17" ht="24.95" customHeight="1">
      <c r="B13" s="7"/>
    </row>
    <row r="14" spans="1:17" ht="24.95" customHeight="1"/>
    <row r="15" spans="1:17" ht="27.95" customHeight="1">
      <c r="A15" s="17"/>
      <c r="B15" s="18" t="s">
        <v>33</v>
      </c>
      <c r="C15" s="18" t="s">
        <v>5</v>
      </c>
      <c r="D15" s="19" t="s">
        <v>15</v>
      </c>
      <c r="F15" s="85" t="s">
        <v>34</v>
      </c>
      <c r="G15" s="86"/>
      <c r="I15" s="85" t="s">
        <v>36</v>
      </c>
      <c r="J15" s="86"/>
      <c r="K15"/>
      <c r="L15" s="29" t="s">
        <v>9</v>
      </c>
      <c r="M15" s="30" t="s">
        <v>37</v>
      </c>
      <c r="N15" s="28" t="s">
        <v>38</v>
      </c>
    </row>
    <row r="16" spans="1:17" ht="29.1" customHeight="1">
      <c r="A16" s="31" t="s">
        <v>32</v>
      </c>
      <c r="B16" s="32">
        <f>SUM(B17:B39)</f>
        <v>600000</v>
      </c>
      <c r="C16" s="32" t="e">
        <f>SUM(C17:C39)</f>
        <v>#REF!</v>
      </c>
      <c r="D16" s="32" t="e">
        <f>SUM(D17:D39)</f>
        <v>#REF!</v>
      </c>
      <c r="F16" s="36" t="s">
        <v>40</v>
      </c>
      <c r="G16" s="35" t="s">
        <v>35</v>
      </c>
      <c r="I16" s="31" t="s">
        <v>32</v>
      </c>
      <c r="J16" s="34">
        <f>IF(I17="","",IFERROR(COUNTIFS('IRAÊ MEL - REVENDAS'!#REF!,"Won")/SUM(COUNTIFS('IRAÊ MEL - REVENDAS'!#REF!,{"Won","Lost"})),0))</f>
        <v>0</v>
      </c>
      <c r="K16"/>
      <c r="L16" s="6" t="str">
        <f>IF('Settings &amp; Instructions'!A17="","",'Settings &amp; Instructions'!A17)</f>
        <v>0) INICIO</v>
      </c>
      <c r="M16" s="6" t="e">
        <f>IF(L16="","",COUNTIF('IRAÊ MEL - REVENDAS'!#REF!,Insights!L16))</f>
        <v>#REF!</v>
      </c>
      <c r="N16" s="33" t="str">
        <f>IFERROR(IF(OR(L16="Won",L16="Lost",L16=""),"",M17/M16),"")</f>
        <v/>
      </c>
    </row>
    <row r="17" spans="1:14" ht="24.95" customHeight="1">
      <c r="A17" s="6" t="str">
        <f>IF('Settings &amp; Instructions'!G18=0,"",'Settings &amp; Instructions'!G18)</f>
        <v>Thomas</v>
      </c>
      <c r="B17" s="15">
        <f>IF('Settings &amp; Instructions'!H18=0,"",'Settings &amp; Instructions'!H18)</f>
        <v>100000</v>
      </c>
      <c r="C17" s="15" t="e">
        <f>IF(A17="","",SUMIFS('IRAÊ MEL - REVENDAS'!#REF!,'IRAÊ MEL - REVENDAS'!D:D,Insights!A17,'IRAÊ MEL - REVENDAS'!#REF!,"Won"))</f>
        <v>#REF!</v>
      </c>
      <c r="D17" s="15" t="e">
        <f>IF(A17="","",SUMIFS('IRAÊ MEL - REVENDAS'!#REF!,'IRAÊ MEL - REVENDAS'!D:D,Insights!A17))</f>
        <v>#REF!</v>
      </c>
      <c r="F17" s="37" t="str">
        <f t="array" ref="F17">IF(IFERROR(INDEX('IRAÊ MEL - REVENDAS'!$A$3:$A$98, MATCH(0,COUNTIF(Insights!$F$16:F16, 'IRAÊ MEL - REVENDAS'!$A$3:$A$98), 0)),"")=0,"",IFERROR(INDEX('IRAÊ MEL - REVENDAS'!$A$3:$A$98, MATCH(0,COUNTIF(Insights!$F$16:F16, 'IRAÊ MEL - REVENDAS'!$A$3:$A$98), 0)),""))</f>
        <v>EMPORIO 1</v>
      </c>
      <c r="G17" s="38" t="e">
        <f>IF(F17="","",SUMIFS('IRAÊ MEL - REVENDAS'!#REF!,'IRAÊ MEL - REVENDAS'!A:A,Insights!F17,'IRAÊ MEL - REVENDAS'!#REF!,"Won"))</f>
        <v>#REF!</v>
      </c>
      <c r="I17" s="6" t="str">
        <f>IF('Settings &amp; Instructions'!G18=0,"",'Settings &amp; Instructions'!G18)</f>
        <v>Thomas</v>
      </c>
      <c r="J17" s="33">
        <f>IF(I17="","",IFERROR(COUNTIFS('IRAÊ MEL - REVENDAS'!#REF!,"Won",'IRAÊ MEL - REVENDAS'!D:D,Insights!I17)/SUM(COUNTIFS('IRAÊ MEL - REVENDAS'!#REF!,{"Won","Lost"},'IRAÊ MEL - REVENDAS'!D:D,Insights!I17)),0))</f>
        <v>0</v>
      </c>
      <c r="K17"/>
      <c r="L17" s="6" t="str">
        <f>IF('Settings &amp; Instructions'!A18="","",'Settings &amp; Instructions'!A18)</f>
        <v>1) CONTATO</v>
      </c>
      <c r="M17" s="6" t="e">
        <f>IF(L17="","",COUNTIF('IRAÊ MEL - REVENDAS'!#REF!,Insights!L17))</f>
        <v>#REF!</v>
      </c>
      <c r="N17" s="33" t="str">
        <f t="shared" ref="N17:N80" si="0">IFERROR(IF(OR(L17="Won",L17="Lost",L17=""),"",M18/M17),"")</f>
        <v/>
      </c>
    </row>
    <row r="18" spans="1:14" ht="24.95" customHeight="1">
      <c r="A18" s="6" t="str">
        <f>IF('Settings &amp; Instructions'!G19=0,"",'Settings &amp; Instructions'!G19)</f>
        <v>Laura</v>
      </c>
      <c r="B18" s="15">
        <f>IF('Settings &amp; Instructions'!H19=0,"",'Settings &amp; Instructions'!H19)</f>
        <v>75000</v>
      </c>
      <c r="C18" s="15" t="e">
        <f>IF(A18="","",SUMIFS('IRAÊ MEL - REVENDAS'!#REF!,'IRAÊ MEL - REVENDAS'!D:D,Insights!A18,'IRAÊ MEL - REVENDAS'!#REF!,"Won"))</f>
        <v>#REF!</v>
      </c>
      <c r="D18" s="15" t="e">
        <f>IF(A18="","",SUMIFS('IRAÊ MEL - REVENDAS'!#REF!,'IRAÊ MEL - REVENDAS'!D:D,Insights!A18))</f>
        <v>#REF!</v>
      </c>
      <c r="F18" s="6" t="str">
        <f t="array" ref="F18">IF(IFERROR(INDEX('IRAÊ MEL - REVENDAS'!$A$3:$A$98, MATCH(0,COUNTIF(Insights!$F$16:F17, 'IRAÊ MEL - REVENDAS'!$A$3:$A$98), 0)),"")=0,"",IFERROR(INDEX('IRAÊ MEL - REVENDAS'!$A$3:$A$98, MATCH(0,COUNTIF(Insights!$F$16:F17, 'IRAÊ MEL - REVENDAS'!$A$3:$A$98), 0)),""))</f>
        <v/>
      </c>
      <c r="G18" s="15" t="str">
        <f>IF(F18="","",SUMIFS('IRAÊ MEL - REVENDAS'!#REF!,'IRAÊ MEL - REVENDAS'!A:A,Insights!F18,'IRAÊ MEL - REVENDAS'!#REF!,"Won"))</f>
        <v/>
      </c>
      <c r="I18" s="6" t="str">
        <f>IF('Settings &amp; Instructions'!G19=0,"",'Settings &amp; Instructions'!G19)</f>
        <v>Laura</v>
      </c>
      <c r="J18" s="33">
        <f>IF(I18="","",IFERROR(COUNTIFS('IRAÊ MEL - REVENDAS'!#REF!,"Won",'IRAÊ MEL - REVENDAS'!D:D,Insights!I18)/SUM(COUNTIFS('IRAÊ MEL - REVENDAS'!#REF!,{"Won","Lost"},'IRAÊ MEL - REVENDAS'!D:D,Insights!I18)),0))</f>
        <v>0</v>
      </c>
      <c r="K18"/>
      <c r="L18" s="6" t="str">
        <f>IF('Settings &amp; Instructions'!A19="","",'Settings &amp; Instructions'!A19)</f>
        <v>2) AMIZADE</v>
      </c>
      <c r="M18" s="6" t="e">
        <f>IF(L18="","",COUNTIF('IRAÊ MEL - REVENDAS'!#REF!,Insights!L18))</f>
        <v>#REF!</v>
      </c>
      <c r="N18" s="33" t="str">
        <f t="shared" si="0"/>
        <v/>
      </c>
    </row>
    <row r="19" spans="1:14" ht="24.95" customHeight="1">
      <c r="A19" s="6" t="str">
        <f>IF('Settings &amp; Instructions'!G20=0,"",'Settings &amp; Instructions'!G20)</f>
        <v>Michael</v>
      </c>
      <c r="B19" s="15">
        <f>IF('Settings &amp; Instructions'!H20=0,"",'Settings &amp; Instructions'!H20)</f>
        <v>75000</v>
      </c>
      <c r="C19" s="15" t="e">
        <f>IF(A19="","",SUMIFS('IRAÊ MEL - REVENDAS'!#REF!,'IRAÊ MEL - REVENDAS'!D:D,Insights!A19,'IRAÊ MEL - REVENDAS'!#REF!,"Won"))</f>
        <v>#REF!</v>
      </c>
      <c r="D19" s="15" t="e">
        <f>IF(A19="","",SUMIFS('IRAÊ MEL - REVENDAS'!#REF!,'IRAÊ MEL - REVENDAS'!D:D,Insights!A19))</f>
        <v>#REF!</v>
      </c>
      <c r="F19" s="6" t="str">
        <f t="array" ref="F19">IF(IFERROR(INDEX('IRAÊ MEL - REVENDAS'!$A$3:$A$98, MATCH(0,COUNTIF(Insights!$F$16:F18, 'IRAÊ MEL - REVENDAS'!$A$3:$A$98), 0)),"")=0,"",IFERROR(INDEX('IRAÊ MEL - REVENDAS'!$A$3:$A$98, MATCH(0,COUNTIF(Insights!$F$16:F18, 'IRAÊ MEL - REVENDAS'!$A$3:$A$98), 0)),""))</f>
        <v/>
      </c>
      <c r="G19" s="15" t="str">
        <f>IF(F19="","",SUMIFS('IRAÊ MEL - REVENDAS'!#REF!,'IRAÊ MEL - REVENDAS'!A:A,Insights!F19,'IRAÊ MEL - REVENDAS'!#REF!,"Won"))</f>
        <v/>
      </c>
      <c r="I19" s="6" t="str">
        <f>IF('Settings &amp; Instructions'!G20=0,"",'Settings &amp; Instructions'!G20)</f>
        <v>Michael</v>
      </c>
      <c r="J19" s="33">
        <f>IF(I19="","",IFERROR(COUNTIFS('IRAÊ MEL - REVENDAS'!#REF!,"Won",'IRAÊ MEL - REVENDAS'!D:D,Insights!I19)/SUM(COUNTIFS('IRAÊ MEL - REVENDAS'!#REF!,{"Won","Lost"},'IRAÊ MEL - REVENDAS'!D:D,Insights!I19)),0))</f>
        <v>0</v>
      </c>
      <c r="K19"/>
      <c r="L19" s="6" t="str">
        <f>IF('Settings &amp; Instructions'!A20="","",'Settings &amp; Instructions'!A20)</f>
        <v>3) PROPOSTA</v>
      </c>
      <c r="M19" s="6" t="e">
        <f>IF(L19="","",COUNTIF('IRAÊ MEL - REVENDAS'!#REF!,Insights!L19))</f>
        <v>#REF!</v>
      </c>
      <c r="N19" s="33" t="str">
        <f>IFERROR(IF(OR(L19="Won",L19="Lost",L19=""),"",M20/M19),"")</f>
        <v/>
      </c>
    </row>
    <row r="20" spans="1:14" ht="24.95" customHeight="1">
      <c r="A20" s="6" t="str">
        <f>IF('Settings &amp; Instructions'!G21=0,"",'Settings &amp; Instructions'!G21)</f>
        <v>Donna</v>
      </c>
      <c r="B20" s="15">
        <f>IF('Settings &amp; Instructions'!H21=0,"",'Settings &amp; Instructions'!H21)</f>
        <v>125000</v>
      </c>
      <c r="C20" s="15" t="e">
        <f>IF(A20="","",SUMIFS('IRAÊ MEL - REVENDAS'!#REF!,'IRAÊ MEL - REVENDAS'!D:D,Insights!A20,'IRAÊ MEL - REVENDAS'!#REF!,"Won"))</f>
        <v>#REF!</v>
      </c>
      <c r="D20" s="15" t="e">
        <f>IF(A20="","",SUMIFS('IRAÊ MEL - REVENDAS'!#REF!,'IRAÊ MEL - REVENDAS'!D:D,Insights!A20))</f>
        <v>#REF!</v>
      </c>
      <c r="F20" s="6" t="str">
        <f t="array" ref="F20">IF(IFERROR(INDEX('IRAÊ MEL - REVENDAS'!$A$3:$A$98, MATCH(0,COUNTIF(Insights!$F$16:F19, 'IRAÊ MEL - REVENDAS'!$A$3:$A$98), 0)),"")=0,"",IFERROR(INDEX('IRAÊ MEL - REVENDAS'!$A$3:$A$98, MATCH(0,COUNTIF(Insights!$F$16:F19, 'IRAÊ MEL - REVENDAS'!$A$3:$A$98), 0)),""))</f>
        <v/>
      </c>
      <c r="G20" s="15" t="str">
        <f>IF(F20="","",SUMIFS('IRAÊ MEL - REVENDAS'!#REF!,'IRAÊ MEL - REVENDAS'!A:A,Insights!F20,'IRAÊ MEL - REVENDAS'!#REF!,"Won"))</f>
        <v/>
      </c>
      <c r="I20" s="6" t="str">
        <f>IF('Settings &amp; Instructions'!G21=0,"",'Settings &amp; Instructions'!G21)</f>
        <v>Donna</v>
      </c>
      <c r="J20" s="33">
        <f>IF(I20="","",IFERROR(COUNTIFS('IRAÊ MEL - REVENDAS'!#REF!,"Won",'IRAÊ MEL - REVENDAS'!D:D,Insights!I20)/SUM(COUNTIFS('IRAÊ MEL - REVENDAS'!#REF!,{"Won","Lost"},'IRAÊ MEL - REVENDAS'!D:D,Insights!I20)),0))</f>
        <v>0</v>
      </c>
      <c r="K20"/>
      <c r="L20" s="6" t="str">
        <f>IF('Settings &amp; Instructions'!A21="","",'Settings &amp; Instructions'!A21)</f>
        <v>4) VENDA!!!</v>
      </c>
      <c r="M20" s="6" t="e">
        <f>IF(L20="","",COUNTIF('IRAÊ MEL - REVENDAS'!#REF!,Insights!L20))</f>
        <v>#REF!</v>
      </c>
      <c r="N20" s="33" t="str">
        <f>IFERROR(IF(OR(L20="Won",L20="Lost",L20=""),"",M21/M20),"")</f>
        <v/>
      </c>
    </row>
    <row r="21" spans="1:14" ht="24.95" customHeight="1">
      <c r="A21" s="6" t="str">
        <f>IF('Settings &amp; Instructions'!G22=0,"",'Settings &amp; Instructions'!G22)</f>
        <v>Susan</v>
      </c>
      <c r="B21" s="15">
        <f>IF('Settings &amp; Instructions'!H22=0,"",'Settings &amp; Instructions'!H22)</f>
        <v>100000</v>
      </c>
      <c r="C21" s="15" t="e">
        <f>IF(A21="","",SUMIFS('IRAÊ MEL - REVENDAS'!#REF!,'IRAÊ MEL - REVENDAS'!D:D,Insights!A21,'IRAÊ MEL - REVENDAS'!#REF!,"Won"))</f>
        <v>#REF!</v>
      </c>
      <c r="D21" s="15" t="e">
        <f>IF(A21="","",SUMIFS('IRAÊ MEL - REVENDAS'!#REF!,'IRAÊ MEL - REVENDAS'!D:D,Insights!A21))</f>
        <v>#REF!</v>
      </c>
      <c r="F21" s="6" t="str">
        <f t="array" ref="F21">IF(IFERROR(INDEX('IRAÊ MEL - REVENDAS'!$A$3:$A$98, MATCH(0,COUNTIF(Insights!$F$16:F20, 'IRAÊ MEL - REVENDAS'!$A$3:$A$98), 0)),"")=0,"",IFERROR(INDEX('IRAÊ MEL - REVENDAS'!$A$3:$A$98, MATCH(0,COUNTIF(Insights!$F$16:F20, 'IRAÊ MEL - REVENDAS'!$A$3:$A$98), 0)),""))</f>
        <v/>
      </c>
      <c r="G21" s="15" t="str">
        <f>IF(F21="","",SUMIFS('IRAÊ MEL - REVENDAS'!#REF!,'IRAÊ MEL - REVENDAS'!A:A,Insights!F21,'IRAÊ MEL - REVENDAS'!#REF!,"Won"))</f>
        <v/>
      </c>
      <c r="I21" s="6" t="str">
        <f>IF('Settings &amp; Instructions'!G22=0,"",'Settings &amp; Instructions'!G22)</f>
        <v>Susan</v>
      </c>
      <c r="J21" s="16">
        <f>IF(I21="","",IFERROR(COUNTIFS('IRAÊ MEL - REVENDAS'!#REF!,"Won",'IRAÊ MEL - REVENDAS'!D:D,Insights!I21)/SUM(COUNTIFS('IRAÊ MEL - REVENDAS'!#REF!,{"Won","Lost"},'IRAÊ MEL - REVENDAS'!D:D,Insights!I21)),0))</f>
        <v>0</v>
      </c>
      <c r="K21"/>
      <c r="L21" s="6" t="str">
        <f>IF('Settings &amp; Instructions'!A22="","",'Settings &amp; Instructions'!A22)</f>
        <v>PROBLEMA</v>
      </c>
      <c r="M21" s="6" t="e">
        <f>IF(L21="","",COUNTIF('IRAÊ MEL - REVENDAS'!#REF!,Insights!L21))</f>
        <v>#REF!</v>
      </c>
      <c r="N21" s="33" t="str">
        <f t="shared" si="0"/>
        <v/>
      </c>
    </row>
    <row r="22" spans="1:14" ht="24.95" customHeight="1">
      <c r="A22" s="6" t="str">
        <f>IF('Settings &amp; Instructions'!G23=0,"",'Settings &amp; Instructions'!G23)</f>
        <v>Samantha</v>
      </c>
      <c r="B22" s="15">
        <f>IF('Settings &amp; Instructions'!H23=0,"",'Settings &amp; Instructions'!H23)</f>
        <v>75000</v>
      </c>
      <c r="C22" s="15" t="e">
        <f>IF(A22="","",SUMIFS('IRAÊ MEL - REVENDAS'!#REF!,'IRAÊ MEL - REVENDAS'!D:D,Insights!A22,'IRAÊ MEL - REVENDAS'!#REF!,"Won"))</f>
        <v>#REF!</v>
      </c>
      <c r="D22" s="15" t="e">
        <f>IF(A22="","",SUMIFS('IRAÊ MEL - REVENDAS'!#REF!,'IRAÊ MEL - REVENDAS'!D:D,Insights!A22))</f>
        <v>#REF!</v>
      </c>
      <c r="F22" s="6" t="str">
        <f t="array" ref="F22">IF(IFERROR(INDEX('IRAÊ MEL - REVENDAS'!$A$3:$A$98, MATCH(0,COUNTIF(Insights!$F$16:F21, 'IRAÊ MEL - REVENDAS'!$A$3:$A$98), 0)),"")=0,"",IFERROR(INDEX('IRAÊ MEL - REVENDAS'!$A$3:$A$98, MATCH(0,COUNTIF(Insights!$F$16:F21, 'IRAÊ MEL - REVENDAS'!$A$3:$A$98), 0)),""))</f>
        <v/>
      </c>
      <c r="G22" s="15" t="str">
        <f>IF(F22="","",SUMIFS('IRAÊ MEL - REVENDAS'!#REF!,'IRAÊ MEL - REVENDAS'!A:A,Insights!F22,'IRAÊ MEL - REVENDAS'!#REF!,"Won"))</f>
        <v/>
      </c>
      <c r="I22" s="6" t="str">
        <f>IF('Settings &amp; Instructions'!G23=0,"",'Settings &amp; Instructions'!G23)</f>
        <v>Samantha</v>
      </c>
      <c r="J22" s="16">
        <f>IF(I22="","",IFERROR(COUNTIFS('IRAÊ MEL - REVENDAS'!#REF!,"Won",'IRAÊ MEL - REVENDAS'!D:D,Insights!I22)/SUM(COUNTIFS('IRAÊ MEL - REVENDAS'!#REF!,{"Won","Lost"},'IRAÊ MEL - REVENDAS'!D:D,Insights!I22)),0))</f>
        <v>0</v>
      </c>
      <c r="K22"/>
      <c r="L22" s="6" t="str">
        <f>IF('Settings &amp; Instructions'!A23="","",'Settings &amp; Instructions'!A23)</f>
        <v>~ GELADEIRA ~</v>
      </c>
      <c r="M22" s="6" t="e">
        <f>IF(L22="","",COUNTIF('IRAÊ MEL - REVENDAS'!#REF!,Insights!L22))</f>
        <v>#REF!</v>
      </c>
      <c r="N22" s="33" t="str">
        <f t="shared" si="0"/>
        <v/>
      </c>
    </row>
    <row r="23" spans="1:14" ht="24.95" customHeight="1">
      <c r="A23" s="6" t="str">
        <f>IF('Settings &amp; Instructions'!G24=0,"",'Settings &amp; Instructions'!G24)</f>
        <v>John</v>
      </c>
      <c r="B23" s="15">
        <f>IF('Settings &amp; Instructions'!H24=0,"",'Settings &amp; Instructions'!H24)</f>
        <v>50000</v>
      </c>
      <c r="C23" s="15" t="e">
        <f>IF(A23="","",SUMIFS('IRAÊ MEL - REVENDAS'!#REF!,'IRAÊ MEL - REVENDAS'!D:D,Insights!A23,'IRAÊ MEL - REVENDAS'!#REF!,"Won"))</f>
        <v>#REF!</v>
      </c>
      <c r="D23" s="15" t="e">
        <f>IF(A23="","",SUMIFS('IRAÊ MEL - REVENDAS'!#REF!,'IRAÊ MEL - REVENDAS'!D:D,Insights!A23))</f>
        <v>#REF!</v>
      </c>
      <c r="F23" s="6" t="str">
        <f t="array" ref="F23">IF(IFERROR(INDEX('IRAÊ MEL - REVENDAS'!$A$3:$A$98, MATCH(0,COUNTIF(Insights!$F$16:F22, 'IRAÊ MEL - REVENDAS'!$A$3:$A$98), 0)),"")=0,"",IFERROR(INDEX('IRAÊ MEL - REVENDAS'!$A$3:$A$98, MATCH(0,COUNTIF(Insights!$F$16:F22, 'IRAÊ MEL - REVENDAS'!$A$3:$A$98), 0)),""))</f>
        <v/>
      </c>
      <c r="G23" s="15" t="str">
        <f>IF(F23="","",SUMIFS('IRAÊ MEL - REVENDAS'!#REF!,'IRAÊ MEL - REVENDAS'!A:A,Insights!F23,'IRAÊ MEL - REVENDAS'!#REF!,"Won"))</f>
        <v/>
      </c>
      <c r="I23" s="6" t="str">
        <f>IF('Settings &amp; Instructions'!G24=0,"",'Settings &amp; Instructions'!G24)</f>
        <v>John</v>
      </c>
      <c r="J23" s="16">
        <f>IF(I23="","",IFERROR(COUNTIFS('IRAÊ MEL - REVENDAS'!#REF!,"Won",'IRAÊ MEL - REVENDAS'!D:D,Insights!I23)/SUM(COUNTIFS('IRAÊ MEL - REVENDAS'!#REF!,{"Won","Lost"},'IRAÊ MEL - REVENDAS'!D:D,Insights!I23)),0))</f>
        <v>0</v>
      </c>
      <c r="K23"/>
      <c r="L23" s="6" t="str">
        <f>IF('Settings &amp; Instructions'!A24="","",'Settings &amp; Instructions'!A24)</f>
        <v/>
      </c>
      <c r="M23" s="6" t="str">
        <f>IF(L23="","",COUNTIF('IRAÊ MEL - REVENDAS'!#REF!,Insights!L23))</f>
        <v/>
      </c>
      <c r="N23" s="16" t="str">
        <f t="shared" si="0"/>
        <v/>
      </c>
    </row>
    <row r="24" spans="1:14" ht="24.95" customHeight="1">
      <c r="A24" s="6" t="str">
        <f>IF('Settings &amp; Instructions'!G25=0,"",'Settings &amp; Instructions'!G25)</f>
        <v/>
      </c>
      <c r="B24" s="15" t="str">
        <f>IF('Settings &amp; Instructions'!H25=0,"",'Settings &amp; Instructions'!H25)</f>
        <v/>
      </c>
      <c r="C24" s="15" t="str">
        <f>IF(A24="","",SUMIFS('IRAÊ MEL - REVENDAS'!#REF!,'IRAÊ MEL - REVENDAS'!D:D,Insights!A24,'IRAÊ MEL - REVENDAS'!#REF!,"Won"))</f>
        <v/>
      </c>
      <c r="D24" s="15" t="str">
        <f>IF(A24="","",SUMIFS('IRAÊ MEL - REVENDAS'!#REF!,'IRAÊ MEL - REVENDAS'!D:D,Insights!A24))</f>
        <v/>
      </c>
      <c r="F24" s="6" t="str">
        <f t="array" ref="F24">IF(IFERROR(INDEX('IRAÊ MEL - REVENDAS'!$A$3:$A$98, MATCH(0,COUNTIF(Insights!$F$16:F23, 'IRAÊ MEL - REVENDAS'!$A$3:$A$98), 0)),"")=0,"",IFERROR(INDEX('IRAÊ MEL - REVENDAS'!$A$3:$A$98, MATCH(0,COUNTIF(Insights!$F$16:F23, 'IRAÊ MEL - REVENDAS'!$A$3:$A$98), 0)),""))</f>
        <v/>
      </c>
      <c r="G24" s="15" t="str">
        <f>IF(F24="","",SUMIFS('IRAÊ MEL - REVENDAS'!#REF!,'IRAÊ MEL - REVENDAS'!A:A,Insights!F24,'IRAÊ MEL - REVENDAS'!#REF!,"Won"))</f>
        <v/>
      </c>
      <c r="I24" s="6" t="str">
        <f>IF('Settings &amp; Instructions'!G25=0,"",'Settings &amp; Instructions'!G25)</f>
        <v/>
      </c>
      <c r="J24" s="16" t="str">
        <f>IF(I24="","",IFERROR(COUNTIFS('IRAÊ MEL - REVENDAS'!#REF!,"Won",'IRAÊ MEL - REVENDAS'!D:D,Insights!I24)/SUM(COUNTIFS('IRAÊ MEL - REVENDAS'!#REF!,{"Won","Lost"},'IRAÊ MEL - REVENDAS'!D:D,Insights!I24)),0))</f>
        <v/>
      </c>
      <c r="K24"/>
      <c r="L24" s="6" t="str">
        <f>IF('Settings &amp; Instructions'!A25="","",'Settings &amp; Instructions'!A25)</f>
        <v/>
      </c>
      <c r="M24" s="6" t="str">
        <f>IF(L24="","",COUNTIF('IRAÊ MEL - REVENDAS'!#REF!,Insights!L24))</f>
        <v/>
      </c>
      <c r="N24" s="16" t="str">
        <f t="shared" si="0"/>
        <v/>
      </c>
    </row>
    <row r="25" spans="1:14" ht="24.95" customHeight="1">
      <c r="A25" s="6" t="str">
        <f>IF('Settings &amp; Instructions'!G26=0,"",'Settings &amp; Instructions'!G26)</f>
        <v/>
      </c>
      <c r="B25" s="15" t="str">
        <f>IF('Settings &amp; Instructions'!H26=0,"",'Settings &amp; Instructions'!H26)</f>
        <v/>
      </c>
      <c r="C25" s="15" t="str">
        <f>IF(A25="","",SUMIFS('IRAÊ MEL - REVENDAS'!#REF!,'IRAÊ MEL - REVENDAS'!D:D,Insights!A25,'IRAÊ MEL - REVENDAS'!#REF!,"Won"))</f>
        <v/>
      </c>
      <c r="D25" s="15" t="str">
        <f>IF(A25="","",SUMIFS('IRAÊ MEL - REVENDAS'!#REF!,'IRAÊ MEL - REVENDAS'!D:D,Insights!A25))</f>
        <v/>
      </c>
      <c r="F25" s="6" t="str">
        <f t="array" ref="F25">IF(IFERROR(INDEX('IRAÊ MEL - REVENDAS'!$A$3:$A$98, MATCH(0,COUNTIF(Insights!$F$16:F24, 'IRAÊ MEL - REVENDAS'!$A$3:$A$98), 0)),"")=0,"",IFERROR(INDEX('IRAÊ MEL - REVENDAS'!$A$3:$A$98, MATCH(0,COUNTIF(Insights!$F$16:F24, 'IRAÊ MEL - REVENDAS'!$A$3:$A$98), 0)),""))</f>
        <v/>
      </c>
      <c r="G25" s="15" t="str">
        <f>IF(F25="","",SUMIFS('IRAÊ MEL - REVENDAS'!#REF!,'IRAÊ MEL - REVENDAS'!A:A,Insights!F25,'IRAÊ MEL - REVENDAS'!#REF!,"Won"))</f>
        <v/>
      </c>
      <c r="I25" s="6" t="str">
        <f>IF('Settings &amp; Instructions'!G26=0,"",'Settings &amp; Instructions'!G26)</f>
        <v/>
      </c>
      <c r="J25" s="16" t="str">
        <f>IF(I25="","",IFERROR(COUNTIFS('IRAÊ MEL - REVENDAS'!#REF!,"Won",'IRAÊ MEL - REVENDAS'!D:D,Insights!I25)/SUM(COUNTIFS('IRAÊ MEL - REVENDAS'!#REF!,{"Won","Lost"},'IRAÊ MEL - REVENDAS'!D:D,Insights!I25)),0))</f>
        <v/>
      </c>
      <c r="K25"/>
      <c r="L25" s="6" t="str">
        <f>IF('Settings &amp; Instructions'!A26="","",'Settings &amp; Instructions'!A26)</f>
        <v/>
      </c>
      <c r="M25" s="6" t="str">
        <f>IF(L25="","",COUNTIF('IRAÊ MEL - REVENDAS'!#REF!,Insights!L25))</f>
        <v/>
      </c>
      <c r="N25" s="16" t="str">
        <f t="shared" si="0"/>
        <v/>
      </c>
    </row>
    <row r="26" spans="1:14" ht="24.95" customHeight="1">
      <c r="A26" s="6" t="str">
        <f>IF('Settings &amp; Instructions'!G27=0,"",'Settings &amp; Instructions'!G27)</f>
        <v/>
      </c>
      <c r="B26" s="15" t="str">
        <f>IF('Settings &amp; Instructions'!H27=0,"",'Settings &amp; Instructions'!H27)</f>
        <v/>
      </c>
      <c r="C26" s="15" t="str">
        <f>IF(A26="","",SUMIFS('IRAÊ MEL - REVENDAS'!#REF!,'IRAÊ MEL - REVENDAS'!D:D,Insights!A26,'IRAÊ MEL - REVENDAS'!#REF!,"Won"))</f>
        <v/>
      </c>
      <c r="D26" s="15" t="str">
        <f>IF(A26="","",SUMIFS('IRAÊ MEL - REVENDAS'!#REF!,'IRAÊ MEL - REVENDAS'!D:D,Insights!A26))</f>
        <v/>
      </c>
      <c r="F26" s="6" t="str">
        <f t="array" ref="F26">IF(IFERROR(INDEX('IRAÊ MEL - REVENDAS'!$A$3:$A$98, MATCH(0,COUNTIF(Insights!$F$16:F25, 'IRAÊ MEL - REVENDAS'!$A$3:$A$98), 0)),"")=0,"",IFERROR(INDEX('IRAÊ MEL - REVENDAS'!$A$3:$A$98, MATCH(0,COUNTIF(Insights!$F$16:F25, 'IRAÊ MEL - REVENDAS'!$A$3:$A$98), 0)),""))</f>
        <v/>
      </c>
      <c r="G26" s="15" t="str">
        <f>IF(F26="","",SUMIFS('IRAÊ MEL - REVENDAS'!#REF!,'IRAÊ MEL - REVENDAS'!A:A,Insights!F26,'IRAÊ MEL - REVENDAS'!#REF!,"Won"))</f>
        <v/>
      </c>
      <c r="I26" s="6" t="str">
        <f>IF('Settings &amp; Instructions'!G27=0,"",'Settings &amp; Instructions'!G27)</f>
        <v/>
      </c>
      <c r="J26" s="16" t="str">
        <f>IF(I26="","",IFERROR(COUNTIFS('IRAÊ MEL - REVENDAS'!#REF!,"Won",'IRAÊ MEL - REVENDAS'!D:D,Insights!I26)/SUM(COUNTIFS('IRAÊ MEL - REVENDAS'!#REF!,{"Won","Lost"},'IRAÊ MEL - REVENDAS'!D:D,Insights!I26)),0))</f>
        <v/>
      </c>
      <c r="K26"/>
      <c r="L26" s="6" t="str">
        <f>IF('Settings &amp; Instructions'!A27="","",'Settings &amp; Instructions'!A27)</f>
        <v/>
      </c>
      <c r="M26" s="6" t="str">
        <f>IF(L26="","",COUNTIF('IRAÊ MEL - REVENDAS'!#REF!,Insights!L26))</f>
        <v/>
      </c>
      <c r="N26" s="16" t="str">
        <f t="shared" si="0"/>
        <v/>
      </c>
    </row>
    <row r="27" spans="1:14" ht="24.95" customHeight="1">
      <c r="A27" s="6" t="str">
        <f>IF('Settings &amp; Instructions'!G28=0,"",'Settings &amp; Instructions'!G28)</f>
        <v/>
      </c>
      <c r="B27" s="15" t="str">
        <f>IF('Settings &amp; Instructions'!H28=0,"",'Settings &amp; Instructions'!H28)</f>
        <v/>
      </c>
      <c r="C27" s="15" t="str">
        <f>IF(A27="","",SUMIFS('IRAÊ MEL - REVENDAS'!#REF!,'IRAÊ MEL - REVENDAS'!D:D,Insights!A27,'IRAÊ MEL - REVENDAS'!#REF!,"Won"))</f>
        <v/>
      </c>
      <c r="D27" s="15" t="str">
        <f>IF(A27="","",SUMIFS('IRAÊ MEL - REVENDAS'!#REF!,'IRAÊ MEL - REVENDAS'!D:D,Insights!A27))</f>
        <v/>
      </c>
      <c r="F27" s="6" t="str">
        <f t="array" ref="F27">IF(IFERROR(INDEX('IRAÊ MEL - REVENDAS'!$A$3:$A$98, MATCH(0,COUNTIF(Insights!$F$16:F26, 'IRAÊ MEL - REVENDAS'!$A$3:$A$98), 0)),"")=0,"",IFERROR(INDEX('IRAÊ MEL - REVENDAS'!$A$3:$A$98, MATCH(0,COUNTIF(Insights!$F$16:F26, 'IRAÊ MEL - REVENDAS'!$A$3:$A$98), 0)),""))</f>
        <v/>
      </c>
      <c r="G27" s="15" t="str">
        <f>IF(F27="","",SUMIFS('IRAÊ MEL - REVENDAS'!#REF!,'IRAÊ MEL - REVENDAS'!A:A,Insights!F27,'IRAÊ MEL - REVENDAS'!#REF!,"Won"))</f>
        <v/>
      </c>
      <c r="I27" s="6" t="str">
        <f>IF('Settings &amp; Instructions'!G28=0,"",'Settings &amp; Instructions'!G28)</f>
        <v/>
      </c>
      <c r="J27" s="16" t="str">
        <f>IF(I27="","",IFERROR(COUNTIFS('IRAÊ MEL - REVENDAS'!#REF!,"Won",'IRAÊ MEL - REVENDAS'!D:D,Insights!I27)/SUM(COUNTIFS('IRAÊ MEL - REVENDAS'!#REF!,{"Won","Lost"},'IRAÊ MEL - REVENDAS'!D:D,Insights!I27)),0))</f>
        <v/>
      </c>
      <c r="K27"/>
      <c r="L27" s="6" t="str">
        <f>IF('Settings &amp; Instructions'!A28="","",'Settings &amp; Instructions'!A28)</f>
        <v/>
      </c>
      <c r="M27" s="6" t="str">
        <f>IF(L27="","",COUNTIF('IRAÊ MEL - REVENDAS'!#REF!,Insights!L27))</f>
        <v/>
      </c>
      <c r="N27" s="16" t="str">
        <f t="shared" si="0"/>
        <v/>
      </c>
    </row>
    <row r="28" spans="1:14" ht="24.95" customHeight="1">
      <c r="A28" s="6" t="str">
        <f>IF('Settings &amp; Instructions'!G29=0,"",'Settings &amp; Instructions'!G29)</f>
        <v/>
      </c>
      <c r="B28" s="15" t="str">
        <f>IF('Settings &amp; Instructions'!H29=0,"",'Settings &amp; Instructions'!H29)</f>
        <v/>
      </c>
      <c r="C28" s="15" t="str">
        <f>IF(A28="","",SUMIFS('IRAÊ MEL - REVENDAS'!#REF!,'IRAÊ MEL - REVENDAS'!D:D,Insights!A28,'IRAÊ MEL - REVENDAS'!#REF!,"Won"))</f>
        <v/>
      </c>
      <c r="D28" s="15" t="str">
        <f>IF(A28="","",SUMIFS('IRAÊ MEL - REVENDAS'!#REF!,'IRAÊ MEL - REVENDAS'!D:D,Insights!A28))</f>
        <v/>
      </c>
      <c r="F28" s="6" t="str">
        <f t="array" ref="F28">IF(IFERROR(INDEX('IRAÊ MEL - REVENDAS'!$A$3:$A$98, MATCH(0,COUNTIF(Insights!$F$16:F27, 'IRAÊ MEL - REVENDAS'!$A$3:$A$98), 0)),"")=0,"",IFERROR(INDEX('IRAÊ MEL - REVENDAS'!$A$3:$A$98, MATCH(0,COUNTIF(Insights!$F$16:F27, 'IRAÊ MEL - REVENDAS'!$A$3:$A$98), 0)),""))</f>
        <v/>
      </c>
      <c r="G28" s="15" t="str">
        <f>IF(F28="","",SUMIFS('IRAÊ MEL - REVENDAS'!#REF!,'IRAÊ MEL - REVENDAS'!A:A,Insights!F28,'IRAÊ MEL - REVENDAS'!#REF!,"Won"))</f>
        <v/>
      </c>
      <c r="I28" s="6" t="str">
        <f>IF('Settings &amp; Instructions'!G29=0,"",'Settings &amp; Instructions'!G29)</f>
        <v/>
      </c>
      <c r="J28" s="16" t="str">
        <f>IF(I28="","",IFERROR(COUNTIFS('IRAÊ MEL - REVENDAS'!#REF!,"Won",'IRAÊ MEL - REVENDAS'!D:D,Insights!I28)/SUM(COUNTIFS('IRAÊ MEL - REVENDAS'!#REF!,{"Won","Lost"},'IRAÊ MEL - REVENDAS'!D:D,Insights!I28)),0))</f>
        <v/>
      </c>
      <c r="K28"/>
      <c r="L28" s="6" t="str">
        <f>IF('Settings &amp; Instructions'!A29="","",'Settings &amp; Instructions'!A29)</f>
        <v/>
      </c>
      <c r="M28" s="6" t="str">
        <f>IF(L28="","",COUNTIF('IRAÊ MEL - REVENDAS'!#REF!,Insights!L28))</f>
        <v/>
      </c>
      <c r="N28" s="16" t="str">
        <f t="shared" si="0"/>
        <v/>
      </c>
    </row>
    <row r="29" spans="1:14" ht="24.95" customHeight="1">
      <c r="A29" s="6" t="str">
        <f>IF('Settings &amp; Instructions'!G30=0,"",'Settings &amp; Instructions'!G30)</f>
        <v/>
      </c>
      <c r="B29" s="15" t="str">
        <f>IF('Settings &amp; Instructions'!H30=0,"",'Settings &amp; Instructions'!H30)</f>
        <v/>
      </c>
      <c r="C29" s="15" t="str">
        <f>IF(A29="","",SUMIFS('IRAÊ MEL - REVENDAS'!#REF!,'IRAÊ MEL - REVENDAS'!D:D,Insights!A29,'IRAÊ MEL - REVENDAS'!#REF!,"Won"))</f>
        <v/>
      </c>
      <c r="D29" s="15" t="str">
        <f>IF(A29="","",SUMIFS('IRAÊ MEL - REVENDAS'!#REF!,'IRAÊ MEL - REVENDAS'!D:D,Insights!A29))</f>
        <v/>
      </c>
      <c r="F29" s="6" t="str">
        <f t="array" ref="F29">IF(IFERROR(INDEX('IRAÊ MEL - REVENDAS'!$A$3:$A$98, MATCH(0,COUNTIF(Insights!$F$16:F28, 'IRAÊ MEL - REVENDAS'!$A$3:$A$98), 0)),"")=0,"",IFERROR(INDEX('IRAÊ MEL - REVENDAS'!$A$3:$A$98, MATCH(0,COUNTIF(Insights!$F$16:F28, 'IRAÊ MEL - REVENDAS'!$A$3:$A$98), 0)),""))</f>
        <v/>
      </c>
      <c r="G29" s="15" t="str">
        <f>IF(F29="","",SUMIFS('IRAÊ MEL - REVENDAS'!#REF!,'IRAÊ MEL - REVENDAS'!A:A,Insights!F29,'IRAÊ MEL - REVENDAS'!#REF!,"Won"))</f>
        <v/>
      </c>
      <c r="I29" s="6" t="str">
        <f>IF('Settings &amp; Instructions'!G30=0,"",'Settings &amp; Instructions'!G30)</f>
        <v/>
      </c>
      <c r="J29" s="16" t="str">
        <f>IF(I29="","",IFERROR(COUNTIFS('IRAÊ MEL - REVENDAS'!#REF!,"Won",'IRAÊ MEL - REVENDAS'!D:D,Insights!I29)/SUM(COUNTIFS('IRAÊ MEL - REVENDAS'!#REF!,{"Won","Lost"},'IRAÊ MEL - REVENDAS'!D:D,Insights!I29)),0))</f>
        <v/>
      </c>
      <c r="K29"/>
      <c r="L29" s="6" t="str">
        <f>IF('Settings &amp; Instructions'!A30="","",'Settings &amp; Instructions'!A30)</f>
        <v/>
      </c>
      <c r="M29" s="6" t="str">
        <f>IF(L29="","",COUNTIF('IRAÊ MEL - REVENDAS'!#REF!,Insights!L29))</f>
        <v/>
      </c>
      <c r="N29" s="16" t="str">
        <f t="shared" si="0"/>
        <v/>
      </c>
    </row>
    <row r="30" spans="1:14" ht="24.95" customHeight="1">
      <c r="A30" s="6" t="str">
        <f>IF('Settings &amp; Instructions'!G31=0,"",'Settings &amp; Instructions'!G31)</f>
        <v/>
      </c>
      <c r="B30" s="15" t="str">
        <f>IF('Settings &amp; Instructions'!H31=0,"",'Settings &amp; Instructions'!H31)</f>
        <v/>
      </c>
      <c r="C30" s="15" t="str">
        <f>IF(A30="","",SUMIFS('IRAÊ MEL - REVENDAS'!#REF!,'IRAÊ MEL - REVENDAS'!D:D,Insights!A30,'IRAÊ MEL - REVENDAS'!#REF!,"Won"))</f>
        <v/>
      </c>
      <c r="D30" s="15" t="str">
        <f>IF(A30="","",SUMIFS('IRAÊ MEL - REVENDAS'!#REF!,'IRAÊ MEL - REVENDAS'!D:D,Insights!A30))</f>
        <v/>
      </c>
      <c r="F30" s="6" t="str">
        <f t="array" ref="F30">IF(IFERROR(INDEX('IRAÊ MEL - REVENDAS'!$A$3:$A$98, MATCH(0,COUNTIF(Insights!$F$16:F29, 'IRAÊ MEL - REVENDAS'!$A$3:$A$98), 0)),"")=0,"",IFERROR(INDEX('IRAÊ MEL - REVENDAS'!$A$3:$A$98, MATCH(0,COUNTIF(Insights!$F$16:F29, 'IRAÊ MEL - REVENDAS'!$A$3:$A$98), 0)),""))</f>
        <v/>
      </c>
      <c r="G30" s="15" t="str">
        <f>IF(F30="","",SUMIFS('IRAÊ MEL - REVENDAS'!#REF!,'IRAÊ MEL - REVENDAS'!A:A,Insights!F30,'IRAÊ MEL - REVENDAS'!#REF!,"Won"))</f>
        <v/>
      </c>
      <c r="I30" s="6" t="str">
        <f>IF('Settings &amp; Instructions'!G31=0,"",'Settings &amp; Instructions'!G31)</f>
        <v/>
      </c>
      <c r="J30" s="16" t="str">
        <f>IF(I30="","",IFERROR(COUNTIFS('IRAÊ MEL - REVENDAS'!#REF!,"Won",'IRAÊ MEL - REVENDAS'!D:D,Insights!I30)/SUM(COUNTIFS('IRAÊ MEL - REVENDAS'!#REF!,{"Won","Lost"},'IRAÊ MEL - REVENDAS'!D:D,Insights!I30)),0))</f>
        <v/>
      </c>
      <c r="K30"/>
      <c r="L30" s="6" t="str">
        <f>IF('Settings &amp; Instructions'!A31="","",'Settings &amp; Instructions'!A31)</f>
        <v/>
      </c>
      <c r="M30" s="6" t="str">
        <f>IF(L30="","",COUNTIF('IRAÊ MEL - REVENDAS'!#REF!,Insights!L30))</f>
        <v/>
      </c>
      <c r="N30" s="16" t="str">
        <f t="shared" si="0"/>
        <v/>
      </c>
    </row>
    <row r="31" spans="1:14" ht="24.95" customHeight="1">
      <c r="A31" s="6" t="str">
        <f>IF('Settings &amp; Instructions'!G32=0,"",'Settings &amp; Instructions'!G32)</f>
        <v/>
      </c>
      <c r="B31" s="15" t="str">
        <f>IF('Settings &amp; Instructions'!H32=0,"",'Settings &amp; Instructions'!H32)</f>
        <v/>
      </c>
      <c r="C31" s="15" t="str">
        <f>IF(A31="","",SUMIFS('IRAÊ MEL - REVENDAS'!#REF!,'IRAÊ MEL - REVENDAS'!D:D,Insights!A31,'IRAÊ MEL - REVENDAS'!#REF!,"Won"))</f>
        <v/>
      </c>
      <c r="D31" s="15" t="str">
        <f>IF(A31="","",SUMIFS('IRAÊ MEL - REVENDAS'!#REF!,'IRAÊ MEL - REVENDAS'!D:D,Insights!A31))</f>
        <v/>
      </c>
      <c r="F31" s="6" t="str">
        <f t="array" ref="F31">IF(IFERROR(INDEX('IRAÊ MEL - REVENDAS'!$A$3:$A$98, MATCH(0,COUNTIF(Insights!$F$16:F30, 'IRAÊ MEL - REVENDAS'!$A$3:$A$98), 0)),"")=0,"",IFERROR(INDEX('IRAÊ MEL - REVENDAS'!$A$3:$A$98, MATCH(0,COUNTIF(Insights!$F$16:F30, 'IRAÊ MEL - REVENDAS'!$A$3:$A$98), 0)),""))</f>
        <v/>
      </c>
      <c r="G31" s="15" t="str">
        <f>IF(F31="","",SUMIFS('IRAÊ MEL - REVENDAS'!#REF!,'IRAÊ MEL - REVENDAS'!A:A,Insights!F31,'IRAÊ MEL - REVENDAS'!#REF!,"Won"))</f>
        <v/>
      </c>
      <c r="I31" s="6" t="str">
        <f>IF('Settings &amp; Instructions'!G32=0,"",'Settings &amp; Instructions'!G32)</f>
        <v/>
      </c>
      <c r="J31" s="16" t="str">
        <f>IF(I31="","",IFERROR(COUNTIFS('IRAÊ MEL - REVENDAS'!#REF!,"Won",'IRAÊ MEL - REVENDAS'!D:D,Insights!I31)/SUM(COUNTIFS('IRAÊ MEL - REVENDAS'!#REF!,{"Won","Lost"},'IRAÊ MEL - REVENDAS'!D:D,Insights!I31)),0))</f>
        <v/>
      </c>
      <c r="K31"/>
      <c r="L31" s="6" t="str">
        <f>IF('Settings &amp; Instructions'!A32="","",'Settings &amp; Instructions'!A32)</f>
        <v/>
      </c>
      <c r="M31" s="6" t="str">
        <f>IF(L31="","",COUNTIF('IRAÊ MEL - REVENDAS'!#REF!,Insights!L31))</f>
        <v/>
      </c>
      <c r="N31" s="16" t="str">
        <f t="shared" si="0"/>
        <v/>
      </c>
    </row>
    <row r="32" spans="1:14" ht="24.95" customHeight="1">
      <c r="A32" s="6" t="str">
        <f>IF('Settings &amp; Instructions'!G33=0,"",'Settings &amp; Instructions'!G33)</f>
        <v/>
      </c>
      <c r="B32" s="15" t="str">
        <f>IF('Settings &amp; Instructions'!H33=0,"",'Settings &amp; Instructions'!H33)</f>
        <v/>
      </c>
      <c r="C32" s="15" t="str">
        <f>IF(A32="","",SUMIFS('IRAÊ MEL - REVENDAS'!#REF!,'IRAÊ MEL - REVENDAS'!D:D,Insights!A32,'IRAÊ MEL - REVENDAS'!#REF!,"Won"))</f>
        <v/>
      </c>
      <c r="D32" s="15" t="str">
        <f>IF(A32="","",SUMIFS('IRAÊ MEL - REVENDAS'!#REF!,'IRAÊ MEL - REVENDAS'!D:D,Insights!A32))</f>
        <v/>
      </c>
      <c r="F32" s="6" t="str">
        <f t="array" ref="F32">IF(IFERROR(INDEX('IRAÊ MEL - REVENDAS'!$A$3:$A$98, MATCH(0,COUNTIF(Insights!$F$16:F31, 'IRAÊ MEL - REVENDAS'!$A$3:$A$98), 0)),"")=0,"",IFERROR(INDEX('IRAÊ MEL - REVENDAS'!$A$3:$A$98, MATCH(0,COUNTIF(Insights!$F$16:F31, 'IRAÊ MEL - REVENDAS'!$A$3:$A$98), 0)),""))</f>
        <v/>
      </c>
      <c r="G32" s="15" t="str">
        <f>IF(F32="","",SUMIFS('IRAÊ MEL - REVENDAS'!#REF!,'IRAÊ MEL - REVENDAS'!A:A,Insights!F32,'IRAÊ MEL - REVENDAS'!#REF!,"Won"))</f>
        <v/>
      </c>
      <c r="I32" s="6" t="str">
        <f>IF('Settings &amp; Instructions'!G33=0,"",'Settings &amp; Instructions'!G33)</f>
        <v/>
      </c>
      <c r="J32" s="16" t="str">
        <f>IF(I32="","",IFERROR(COUNTIFS('IRAÊ MEL - REVENDAS'!#REF!,"Won",'IRAÊ MEL - REVENDAS'!D:D,Insights!I32)/SUM(COUNTIFS('IRAÊ MEL - REVENDAS'!#REF!,{"Won","Lost"},'IRAÊ MEL - REVENDAS'!D:D,Insights!I32)),0))</f>
        <v/>
      </c>
      <c r="K32"/>
      <c r="L32" s="6" t="str">
        <f>IF('Settings &amp; Instructions'!A33="","",'Settings &amp; Instructions'!A33)</f>
        <v/>
      </c>
      <c r="M32" s="6" t="str">
        <f>IF(L32="","",COUNTIF('IRAÊ MEL - REVENDAS'!#REF!,Insights!L32))</f>
        <v/>
      </c>
      <c r="N32" s="16" t="str">
        <f t="shared" si="0"/>
        <v/>
      </c>
    </row>
    <row r="33" spans="1:14" ht="24.95" customHeight="1">
      <c r="A33" s="6" t="str">
        <f>IF('Settings &amp; Instructions'!G34=0,"",'Settings &amp; Instructions'!G34)</f>
        <v/>
      </c>
      <c r="B33" s="15" t="str">
        <f>IF('Settings &amp; Instructions'!H34=0,"",'Settings &amp; Instructions'!H34)</f>
        <v/>
      </c>
      <c r="C33" s="15" t="str">
        <f>IF(A33="","",SUMIFS('IRAÊ MEL - REVENDAS'!#REF!,'IRAÊ MEL - REVENDAS'!D:D,Insights!A33,'IRAÊ MEL - REVENDAS'!#REF!,"Won"))</f>
        <v/>
      </c>
      <c r="D33" s="15" t="str">
        <f>IF(A33="","",SUMIFS('IRAÊ MEL - REVENDAS'!#REF!,'IRAÊ MEL - REVENDAS'!D:D,Insights!A33))</f>
        <v/>
      </c>
      <c r="F33" s="6" t="str">
        <f t="array" ref="F33">IF(IFERROR(INDEX('IRAÊ MEL - REVENDAS'!$A$3:$A$98, MATCH(0,COUNTIF(Insights!$F$16:F32, 'IRAÊ MEL - REVENDAS'!$A$3:$A$98), 0)),"")=0,"",IFERROR(INDEX('IRAÊ MEL - REVENDAS'!$A$3:$A$98, MATCH(0,COUNTIF(Insights!$F$16:F32, 'IRAÊ MEL - REVENDAS'!$A$3:$A$98), 0)),""))</f>
        <v/>
      </c>
      <c r="G33" s="15" t="str">
        <f>IF(F33="","",SUMIFS('IRAÊ MEL - REVENDAS'!#REF!,'IRAÊ MEL - REVENDAS'!A:A,Insights!F33,'IRAÊ MEL - REVENDAS'!#REF!,"Won"))</f>
        <v/>
      </c>
      <c r="I33" s="6" t="str">
        <f>IF('Settings &amp; Instructions'!G34=0,"",'Settings &amp; Instructions'!G34)</f>
        <v/>
      </c>
      <c r="J33" s="16" t="str">
        <f>IF(I33="","",IFERROR(COUNTIFS('IRAÊ MEL - REVENDAS'!#REF!,"Won",'IRAÊ MEL - REVENDAS'!D:D,Insights!I33)/SUM(COUNTIFS('IRAÊ MEL - REVENDAS'!#REF!,{"Won","Lost"},'IRAÊ MEL - REVENDAS'!D:D,Insights!I33)),0))</f>
        <v/>
      </c>
      <c r="K33"/>
      <c r="L33" s="6" t="str">
        <f>IF('Settings &amp; Instructions'!A34="","",'Settings &amp; Instructions'!A34)</f>
        <v/>
      </c>
      <c r="M33" s="6" t="str">
        <f>IF(L33="","",COUNTIF('IRAÊ MEL - REVENDAS'!#REF!,Insights!L33))</f>
        <v/>
      </c>
      <c r="N33" s="16" t="str">
        <f t="shared" si="0"/>
        <v/>
      </c>
    </row>
    <row r="34" spans="1:14" ht="24.95" customHeight="1">
      <c r="A34" s="6" t="str">
        <f>IF('Settings &amp; Instructions'!G35=0,"",'Settings &amp; Instructions'!G35)</f>
        <v/>
      </c>
      <c r="B34" s="15" t="str">
        <f>IF('Settings &amp; Instructions'!H35=0,"",'Settings &amp; Instructions'!H35)</f>
        <v/>
      </c>
      <c r="C34" s="15" t="str">
        <f>IF(A34="","",SUMIFS('IRAÊ MEL - REVENDAS'!#REF!,'IRAÊ MEL - REVENDAS'!D:D,Insights!A34,'IRAÊ MEL - REVENDAS'!#REF!,"Won"))</f>
        <v/>
      </c>
      <c r="D34" s="15" t="str">
        <f>IF(A34="","",SUMIFS('IRAÊ MEL - REVENDAS'!#REF!,'IRAÊ MEL - REVENDAS'!D:D,Insights!A34))</f>
        <v/>
      </c>
      <c r="F34" s="6" t="str">
        <f t="array" ref="F34">IF(IFERROR(INDEX('IRAÊ MEL - REVENDAS'!$A$3:$A$98, MATCH(0,COUNTIF(Insights!$F$16:F33, 'IRAÊ MEL - REVENDAS'!$A$3:$A$98), 0)),"")=0,"",IFERROR(INDEX('IRAÊ MEL - REVENDAS'!$A$3:$A$98, MATCH(0,COUNTIF(Insights!$F$16:F33, 'IRAÊ MEL - REVENDAS'!$A$3:$A$98), 0)),""))</f>
        <v/>
      </c>
      <c r="G34" s="15" t="str">
        <f>IF(F34="","",SUMIFS('IRAÊ MEL - REVENDAS'!#REF!,'IRAÊ MEL - REVENDAS'!A:A,Insights!F34,'IRAÊ MEL - REVENDAS'!#REF!,"Won"))</f>
        <v/>
      </c>
      <c r="I34" s="6" t="str">
        <f>IF('Settings &amp; Instructions'!G35=0,"",'Settings &amp; Instructions'!G35)</f>
        <v/>
      </c>
      <c r="J34" s="16" t="str">
        <f>IF(I34="","",IFERROR(COUNTIFS('IRAÊ MEL - REVENDAS'!#REF!,"Won",'IRAÊ MEL - REVENDAS'!D:D,Insights!I34)/SUM(COUNTIFS('IRAÊ MEL - REVENDAS'!#REF!,{"Won","Lost"},'IRAÊ MEL - REVENDAS'!D:D,Insights!I34)),0))</f>
        <v/>
      </c>
      <c r="K34"/>
      <c r="L34" s="6" t="str">
        <f>IF('Settings &amp; Instructions'!A35="","",'Settings &amp; Instructions'!A35)</f>
        <v/>
      </c>
      <c r="M34" s="6" t="str">
        <f>IF(L34="","",COUNTIF('IRAÊ MEL - REVENDAS'!#REF!,Insights!L34))</f>
        <v/>
      </c>
      <c r="N34" s="16" t="str">
        <f t="shared" si="0"/>
        <v/>
      </c>
    </row>
    <row r="35" spans="1:14" ht="24.95" customHeight="1">
      <c r="A35" s="6" t="str">
        <f>IF('Settings &amp; Instructions'!G36=0,"",'Settings &amp; Instructions'!G36)</f>
        <v/>
      </c>
      <c r="B35" s="15" t="str">
        <f>IF('Settings &amp; Instructions'!H36=0,"",'Settings &amp; Instructions'!H36)</f>
        <v/>
      </c>
      <c r="C35" s="15" t="str">
        <f>IF(A35="","",SUMIFS('IRAÊ MEL - REVENDAS'!#REF!,'IRAÊ MEL - REVENDAS'!D:D,Insights!A35,'IRAÊ MEL - REVENDAS'!#REF!,"Won"))</f>
        <v/>
      </c>
      <c r="D35" s="15" t="str">
        <f>IF(A35="","",SUMIFS('IRAÊ MEL - REVENDAS'!#REF!,'IRAÊ MEL - REVENDAS'!D:D,Insights!A35))</f>
        <v/>
      </c>
      <c r="F35" s="6" t="str">
        <f t="array" ref="F35">IF(IFERROR(INDEX('IRAÊ MEL - REVENDAS'!$A$3:$A$98, MATCH(0,COUNTIF(Insights!$F$16:F34, 'IRAÊ MEL - REVENDAS'!$A$3:$A$98), 0)),"")=0,"",IFERROR(INDEX('IRAÊ MEL - REVENDAS'!$A$3:$A$98, MATCH(0,COUNTIF(Insights!$F$16:F34, 'IRAÊ MEL - REVENDAS'!$A$3:$A$98), 0)),""))</f>
        <v/>
      </c>
      <c r="G35" s="15" t="str">
        <f>IF(F35="","",SUMIFS('IRAÊ MEL - REVENDAS'!#REF!,'IRAÊ MEL - REVENDAS'!A:A,Insights!F35,'IRAÊ MEL - REVENDAS'!#REF!,"Won"))</f>
        <v/>
      </c>
      <c r="I35" s="6" t="str">
        <f>IF('Settings &amp; Instructions'!G36=0,"",'Settings &amp; Instructions'!G36)</f>
        <v/>
      </c>
      <c r="J35" s="16" t="str">
        <f>IF(I35="","",IFERROR(COUNTIFS('IRAÊ MEL - REVENDAS'!#REF!,"Won",'IRAÊ MEL - REVENDAS'!D:D,Insights!I35)/SUM(COUNTIFS('IRAÊ MEL - REVENDAS'!#REF!,{"Won","Lost"},'IRAÊ MEL - REVENDAS'!D:D,Insights!I35)),0))</f>
        <v/>
      </c>
      <c r="K35"/>
      <c r="L35" s="6" t="str">
        <f>IF('Settings &amp; Instructions'!A36="","",'Settings &amp; Instructions'!A36)</f>
        <v/>
      </c>
      <c r="M35" s="6" t="str">
        <f>IF(L35="","",COUNTIF('IRAÊ MEL - REVENDAS'!#REF!,Insights!L35))</f>
        <v/>
      </c>
      <c r="N35" s="16" t="str">
        <f t="shared" si="0"/>
        <v/>
      </c>
    </row>
    <row r="36" spans="1:14" ht="24.95" customHeight="1">
      <c r="A36" s="6" t="str">
        <f>IF('Settings &amp; Instructions'!G37=0,"",'Settings &amp; Instructions'!G37)</f>
        <v/>
      </c>
      <c r="B36" s="15" t="str">
        <f>IF('Settings &amp; Instructions'!H37=0,"",'Settings &amp; Instructions'!H37)</f>
        <v/>
      </c>
      <c r="C36" s="15" t="str">
        <f>IF(A36="","",SUMIFS('IRAÊ MEL - REVENDAS'!#REF!,'IRAÊ MEL - REVENDAS'!D:D,Insights!A36,'IRAÊ MEL - REVENDAS'!#REF!,"Won"))</f>
        <v/>
      </c>
      <c r="D36" s="15" t="str">
        <f>IF(A36="","",SUMIFS('IRAÊ MEL - REVENDAS'!#REF!,'IRAÊ MEL - REVENDAS'!D:D,Insights!A36))</f>
        <v/>
      </c>
      <c r="F36" s="6" t="str">
        <f t="array" ref="F36">IF(IFERROR(INDEX('IRAÊ MEL - REVENDAS'!$A$3:$A$98, MATCH(0,COUNTIF(Insights!$F$16:F35, 'IRAÊ MEL - REVENDAS'!$A$3:$A$98), 0)),"")=0,"",IFERROR(INDEX('IRAÊ MEL - REVENDAS'!$A$3:$A$98, MATCH(0,COUNTIF(Insights!$F$16:F35, 'IRAÊ MEL - REVENDAS'!$A$3:$A$98), 0)),""))</f>
        <v/>
      </c>
      <c r="G36" s="15" t="str">
        <f>IF(F36="","",SUMIFS('IRAÊ MEL - REVENDAS'!#REF!,'IRAÊ MEL - REVENDAS'!A:A,Insights!F36,'IRAÊ MEL - REVENDAS'!#REF!,"Won"))</f>
        <v/>
      </c>
      <c r="I36" s="6" t="str">
        <f>IF('Settings &amp; Instructions'!G37=0,"",'Settings &amp; Instructions'!G37)</f>
        <v/>
      </c>
      <c r="J36" s="16" t="str">
        <f>IF(I36="","",IFERROR(COUNTIFS('IRAÊ MEL - REVENDAS'!#REF!,"Won",'IRAÊ MEL - REVENDAS'!D:D,Insights!I36)/SUM(COUNTIFS('IRAÊ MEL - REVENDAS'!#REF!,{"Won","Lost"},'IRAÊ MEL - REVENDAS'!D:D,Insights!I36)),0))</f>
        <v/>
      </c>
      <c r="K36"/>
      <c r="L36" s="6" t="str">
        <f>IF('Settings &amp; Instructions'!A37="","",'Settings &amp; Instructions'!A37)</f>
        <v/>
      </c>
      <c r="M36" s="6" t="str">
        <f>IF(L36="","",COUNTIF('IRAÊ MEL - REVENDAS'!#REF!,Insights!L36))</f>
        <v/>
      </c>
      <c r="N36" s="16" t="str">
        <f t="shared" si="0"/>
        <v/>
      </c>
    </row>
    <row r="37" spans="1:14" ht="24.95" customHeight="1">
      <c r="A37" s="6" t="str">
        <f>IF('Settings &amp; Instructions'!G38=0,"",'Settings &amp; Instructions'!G38)</f>
        <v/>
      </c>
      <c r="B37" s="15" t="str">
        <f>IF('Settings &amp; Instructions'!H38=0,"",'Settings &amp; Instructions'!H38)</f>
        <v/>
      </c>
      <c r="C37" s="15" t="str">
        <f>IF(A37="","",SUMIFS('IRAÊ MEL - REVENDAS'!#REF!,'IRAÊ MEL - REVENDAS'!D:D,Insights!A37,'IRAÊ MEL - REVENDAS'!#REF!,"Won"))</f>
        <v/>
      </c>
      <c r="D37" s="15" t="str">
        <f>IF(A37="","",SUMIFS('IRAÊ MEL - REVENDAS'!#REF!,'IRAÊ MEL - REVENDAS'!D:D,Insights!A37))</f>
        <v/>
      </c>
      <c r="F37" s="6" t="str">
        <f t="array" ref="F37">IF(IFERROR(INDEX('IRAÊ MEL - REVENDAS'!$A$3:$A$98, MATCH(0,COUNTIF(Insights!$F$16:F36, 'IRAÊ MEL - REVENDAS'!$A$3:$A$98), 0)),"")=0,"",IFERROR(INDEX('IRAÊ MEL - REVENDAS'!$A$3:$A$98, MATCH(0,COUNTIF(Insights!$F$16:F36, 'IRAÊ MEL - REVENDAS'!$A$3:$A$98), 0)),""))</f>
        <v/>
      </c>
      <c r="G37" s="14" t="str">
        <f>IF(F37="","",SUMIFS('IRAÊ MEL - REVENDAS'!#REF!,'IRAÊ MEL - REVENDAS'!A:A,Insights!F37,'IRAÊ MEL - REVENDAS'!#REF!,"Won"))</f>
        <v/>
      </c>
      <c r="I37" s="6" t="str">
        <f>IF('Settings &amp; Instructions'!G38=0,"",'Settings &amp; Instructions'!G38)</f>
        <v/>
      </c>
      <c r="J37" s="16" t="str">
        <f>IF(I37="","",IFERROR(COUNTIFS('IRAÊ MEL - REVENDAS'!#REF!,"Won",'IRAÊ MEL - REVENDAS'!D:D,Insights!I37)/SUM(COUNTIFS('IRAÊ MEL - REVENDAS'!#REF!,{"Won","Lost"},'IRAÊ MEL - REVENDAS'!D:D,Insights!I37)),0))</f>
        <v/>
      </c>
      <c r="K37"/>
      <c r="L37" s="6" t="str">
        <f>IF('Settings &amp; Instructions'!A38="","",'Settings &amp; Instructions'!A38)</f>
        <v/>
      </c>
      <c r="M37" s="6" t="str">
        <f>IF(L37="","",COUNTIF('IRAÊ MEL - REVENDAS'!#REF!,Insights!L37))</f>
        <v/>
      </c>
      <c r="N37" s="16" t="str">
        <f t="shared" si="0"/>
        <v/>
      </c>
    </row>
    <row r="38" spans="1:14" ht="24.95" customHeight="1">
      <c r="A38" s="6" t="str">
        <f>IF('Settings &amp; Instructions'!G39=0,"",'Settings &amp; Instructions'!G39)</f>
        <v/>
      </c>
      <c r="B38" s="15" t="str">
        <f>IF('Settings &amp; Instructions'!H39=0,"",'Settings &amp; Instructions'!H39)</f>
        <v/>
      </c>
      <c r="C38" s="15" t="str">
        <f>IF(A38="","",SUMIFS('IRAÊ MEL - REVENDAS'!#REF!,'IRAÊ MEL - REVENDAS'!D:D,Insights!A38,'IRAÊ MEL - REVENDAS'!#REF!,"Won"))</f>
        <v/>
      </c>
      <c r="D38" s="15" t="str">
        <f>IF(A38="","",SUMIFS('IRAÊ MEL - REVENDAS'!#REF!,'IRAÊ MEL - REVENDAS'!D:D,Insights!A38))</f>
        <v/>
      </c>
      <c r="F38" s="6" t="str">
        <f t="array" ref="F38">IF(IFERROR(INDEX('IRAÊ MEL - REVENDAS'!$A$3:$A$98, MATCH(0,COUNTIF(Insights!$F$16:F37, 'IRAÊ MEL - REVENDAS'!$A$3:$A$98), 0)),"")=0,"",IFERROR(INDEX('IRAÊ MEL - REVENDAS'!$A$3:$A$98, MATCH(0,COUNTIF(Insights!$F$16:F37, 'IRAÊ MEL - REVENDAS'!$A$3:$A$98), 0)),""))</f>
        <v/>
      </c>
      <c r="G38" s="14" t="str">
        <f>IF(F38="","",SUMIFS('IRAÊ MEL - REVENDAS'!#REF!,'IRAÊ MEL - REVENDAS'!A:A,Insights!F38,'IRAÊ MEL - REVENDAS'!#REF!,"Won"))</f>
        <v/>
      </c>
      <c r="I38" s="6" t="str">
        <f>IF('Settings &amp; Instructions'!G39=0,"",'Settings &amp; Instructions'!G39)</f>
        <v/>
      </c>
      <c r="J38" s="16" t="str">
        <f>IF(I38="","",IFERROR(COUNTIFS('IRAÊ MEL - REVENDAS'!#REF!,"Won",'IRAÊ MEL - REVENDAS'!D:D,Insights!I38)/SUM(COUNTIFS('IRAÊ MEL - REVENDAS'!#REF!,{"Won","Lost"},'IRAÊ MEL - REVENDAS'!D:D,Insights!I38)),0))</f>
        <v/>
      </c>
      <c r="K38"/>
      <c r="L38" s="6" t="str">
        <f>IF('Settings &amp; Instructions'!A39="","",'Settings &amp; Instructions'!A39)</f>
        <v/>
      </c>
      <c r="M38" s="6" t="str">
        <f>IF(L38="","",COUNTIF('IRAÊ MEL - REVENDAS'!#REF!,Insights!L38))</f>
        <v/>
      </c>
      <c r="N38" s="16" t="str">
        <f t="shared" si="0"/>
        <v/>
      </c>
    </row>
    <row r="39" spans="1:14" ht="24.95" customHeight="1">
      <c r="A39" s="6" t="str">
        <f>IF('Settings &amp; Instructions'!G40=0,"",'Settings &amp; Instructions'!G40)</f>
        <v/>
      </c>
      <c r="B39" s="15" t="str">
        <f>IF('Settings &amp; Instructions'!H40=0,"",'Settings &amp; Instructions'!H40)</f>
        <v/>
      </c>
      <c r="C39" s="15" t="str">
        <f>IF(A39="","",SUMIFS('IRAÊ MEL - REVENDAS'!#REF!,'IRAÊ MEL - REVENDAS'!D:D,Insights!A39,'IRAÊ MEL - REVENDAS'!#REF!,"Won"))</f>
        <v/>
      </c>
      <c r="D39" s="15" t="str">
        <f>IF(A39="","",SUMIFS('IRAÊ MEL - REVENDAS'!#REF!,'IRAÊ MEL - REVENDAS'!D:D,Insights!A39))</f>
        <v/>
      </c>
      <c r="F39" s="6" t="str">
        <f t="array" ref="F39">IF(IFERROR(INDEX('IRAÊ MEL - REVENDAS'!$A$3:$A$98, MATCH(0,COUNTIF(Insights!$F$16:F38, 'IRAÊ MEL - REVENDAS'!$A$3:$A$98), 0)),"")=0,"",IFERROR(INDEX('IRAÊ MEL - REVENDAS'!$A$3:$A$98, MATCH(0,COUNTIF(Insights!$F$16:F38, 'IRAÊ MEL - REVENDAS'!$A$3:$A$98), 0)),""))</f>
        <v/>
      </c>
      <c r="G39" s="14" t="str">
        <f>IF(F39="","",SUMIFS('IRAÊ MEL - REVENDAS'!#REF!,'IRAÊ MEL - REVENDAS'!A:A,Insights!F39,'IRAÊ MEL - REVENDAS'!#REF!,"Won"))</f>
        <v/>
      </c>
      <c r="I39" s="6" t="str">
        <f>IF('Settings &amp; Instructions'!G40=0,"",'Settings &amp; Instructions'!G40)</f>
        <v/>
      </c>
      <c r="J39" s="16" t="str">
        <f>IF(I39="","",IFERROR(COUNTIFS('IRAÊ MEL - REVENDAS'!#REF!,"Won",'IRAÊ MEL - REVENDAS'!D:D,Insights!I39)/SUM(COUNTIFS('IRAÊ MEL - REVENDAS'!#REF!,{"Won","Lost"},'IRAÊ MEL - REVENDAS'!D:D,Insights!I39)),0))</f>
        <v/>
      </c>
      <c r="L39" s="6" t="str">
        <f>IF('Settings &amp; Instructions'!A40="","",'Settings &amp; Instructions'!A40)</f>
        <v/>
      </c>
      <c r="M39" s="6" t="str">
        <f>IF(L39="","",COUNTIF('IRAÊ MEL - REVENDAS'!#REF!,Insights!L39))</f>
        <v/>
      </c>
      <c r="N39" s="16" t="str">
        <f t="shared" si="0"/>
        <v/>
      </c>
    </row>
    <row r="40" spans="1:14" ht="24.95" customHeight="1">
      <c r="A40" s="6" t="str">
        <f>IF('Settings &amp; Instructions'!G41=0,"",'Settings &amp; Instructions'!G41)</f>
        <v/>
      </c>
      <c r="B40" s="15" t="str">
        <f>IF('Settings &amp; Instructions'!H41=0,"",'Settings &amp; Instructions'!H41)</f>
        <v/>
      </c>
      <c r="C40" s="15" t="str">
        <f>IF(A40="","",SUMIFS('IRAÊ MEL - REVENDAS'!#REF!,'IRAÊ MEL - REVENDAS'!D:D,Insights!A40,'IRAÊ MEL - REVENDAS'!#REF!,"Won"))</f>
        <v/>
      </c>
      <c r="D40" s="15" t="str">
        <f>IF(A40="","",SUMIFS('IRAÊ MEL - REVENDAS'!#REF!,'IRAÊ MEL - REVENDAS'!D:D,Insights!A40))</f>
        <v/>
      </c>
      <c r="F40" s="6" t="str">
        <f t="array" ref="F40">IF(IFERROR(INDEX('IRAÊ MEL - REVENDAS'!$A$3:$A$98, MATCH(0,COUNTIF(Insights!$F$16:F39, 'IRAÊ MEL - REVENDAS'!$A$3:$A$98), 0)),"")=0,"",IFERROR(INDEX('IRAÊ MEL - REVENDAS'!$A$3:$A$98, MATCH(0,COUNTIF(Insights!$F$16:F39, 'IRAÊ MEL - REVENDAS'!$A$3:$A$98), 0)),""))</f>
        <v/>
      </c>
      <c r="G40" s="14" t="str">
        <f>IF(F40="","",SUMIFS('IRAÊ MEL - REVENDAS'!#REF!,'IRAÊ MEL - REVENDAS'!A:A,Insights!F40,'IRAÊ MEL - REVENDAS'!#REF!,"Won"))</f>
        <v/>
      </c>
      <c r="I40" s="6" t="str">
        <f>IF('Settings &amp; Instructions'!G41=0,"",'Settings &amp; Instructions'!G41)</f>
        <v/>
      </c>
      <c r="J40" s="16" t="str">
        <f>IF(I40="","",IFERROR(COUNTIFS('IRAÊ MEL - REVENDAS'!#REF!,"Won",'IRAÊ MEL - REVENDAS'!D:D,Insights!I40)/SUM(COUNTIFS('IRAÊ MEL - REVENDAS'!#REF!,{"Won","Lost"},'IRAÊ MEL - REVENDAS'!D:D,Insights!I40)),0))</f>
        <v/>
      </c>
      <c r="L40" s="6" t="str">
        <f>IF('Settings &amp; Instructions'!A41="","",'Settings &amp; Instructions'!A41)</f>
        <v/>
      </c>
      <c r="M40" s="6" t="str">
        <f>IF(L40="","",COUNTIF('IRAÊ MEL - REVENDAS'!#REF!,Insights!L40))</f>
        <v/>
      </c>
      <c r="N40" s="16" t="str">
        <f t="shared" si="0"/>
        <v/>
      </c>
    </row>
    <row r="41" spans="1:14" ht="24.95" customHeight="1">
      <c r="A41" s="6" t="str">
        <f>IF('Settings &amp; Instructions'!G42=0,"",'Settings &amp; Instructions'!G42)</f>
        <v/>
      </c>
      <c r="B41" s="15" t="str">
        <f>IF('Settings &amp; Instructions'!H42=0,"",'Settings &amp; Instructions'!H42)</f>
        <v/>
      </c>
      <c r="C41" s="15" t="str">
        <f>IF(A41="","",SUMIFS('IRAÊ MEL - REVENDAS'!#REF!,'IRAÊ MEL - REVENDAS'!D:D,Insights!A41,'IRAÊ MEL - REVENDAS'!#REF!,"Won"))</f>
        <v/>
      </c>
      <c r="D41" s="15" t="str">
        <f>IF(A41="","",SUMIFS('IRAÊ MEL - REVENDAS'!#REF!,'IRAÊ MEL - REVENDAS'!D:D,Insights!A41))</f>
        <v/>
      </c>
      <c r="F41" s="6" t="str">
        <f t="array" ref="F41">IF(IFERROR(INDEX('IRAÊ MEL - REVENDAS'!$A$3:$A$98, MATCH(0,COUNTIF(Insights!$F$16:F40, 'IRAÊ MEL - REVENDAS'!$A$3:$A$98), 0)),"")=0,"",IFERROR(INDEX('IRAÊ MEL - REVENDAS'!$A$3:$A$98, MATCH(0,COUNTIF(Insights!$F$16:F40, 'IRAÊ MEL - REVENDAS'!$A$3:$A$98), 0)),""))</f>
        <v/>
      </c>
      <c r="G41" s="14" t="str">
        <f>IF(F41="","",SUMIFS('IRAÊ MEL - REVENDAS'!#REF!,'IRAÊ MEL - REVENDAS'!A:A,Insights!F41,'IRAÊ MEL - REVENDAS'!#REF!,"Won"))</f>
        <v/>
      </c>
      <c r="I41" s="6" t="str">
        <f>IF('Settings &amp; Instructions'!G42=0,"",'Settings &amp; Instructions'!G42)</f>
        <v/>
      </c>
      <c r="J41" s="16" t="str">
        <f>IF(I41="","",IFERROR(COUNTIFS('IRAÊ MEL - REVENDAS'!#REF!,"Won",'IRAÊ MEL - REVENDAS'!D:D,Insights!I41)/SUM(COUNTIFS('IRAÊ MEL - REVENDAS'!#REF!,{"Won","Lost"},'IRAÊ MEL - REVENDAS'!D:D,Insights!I41)),0))</f>
        <v/>
      </c>
      <c r="L41" s="6" t="str">
        <f>IF('Settings &amp; Instructions'!A42="","",'Settings &amp; Instructions'!A42)</f>
        <v/>
      </c>
      <c r="M41" s="6" t="str">
        <f>IF(L41="","",COUNTIF('IRAÊ MEL - REVENDAS'!#REF!,Insights!L41))</f>
        <v/>
      </c>
      <c r="N41" s="16" t="str">
        <f t="shared" si="0"/>
        <v/>
      </c>
    </row>
    <row r="42" spans="1:14" ht="24.95" customHeight="1">
      <c r="A42" s="6" t="str">
        <f>IF('Settings &amp; Instructions'!G43=0,"",'Settings &amp; Instructions'!G43)</f>
        <v/>
      </c>
      <c r="B42" s="15" t="str">
        <f>IF('Settings &amp; Instructions'!H43=0,"",'Settings &amp; Instructions'!H43)</f>
        <v/>
      </c>
      <c r="C42" s="15" t="str">
        <f>IF(A42="","",SUMIFS('IRAÊ MEL - REVENDAS'!#REF!,'IRAÊ MEL - REVENDAS'!D:D,Insights!A42,'IRAÊ MEL - REVENDAS'!#REF!,"Won"))</f>
        <v/>
      </c>
      <c r="D42" s="15" t="str">
        <f>IF(A42="","",SUMIFS('IRAÊ MEL - REVENDAS'!#REF!,'IRAÊ MEL - REVENDAS'!D:D,Insights!A42))</f>
        <v/>
      </c>
      <c r="F42" s="6" t="str">
        <f t="array" ref="F42">IF(IFERROR(INDEX('IRAÊ MEL - REVENDAS'!$A$3:$A$98, MATCH(0,COUNTIF(Insights!$F$16:F41, 'IRAÊ MEL - REVENDAS'!$A$3:$A$98), 0)),"")=0,"",IFERROR(INDEX('IRAÊ MEL - REVENDAS'!$A$3:$A$98, MATCH(0,COUNTIF(Insights!$F$16:F41, 'IRAÊ MEL - REVENDAS'!$A$3:$A$98), 0)),""))</f>
        <v/>
      </c>
      <c r="G42" s="14" t="str">
        <f>IF(F42="","",SUMIFS('IRAÊ MEL - REVENDAS'!#REF!,'IRAÊ MEL - REVENDAS'!A:A,Insights!F42,'IRAÊ MEL - REVENDAS'!#REF!,"Won"))</f>
        <v/>
      </c>
      <c r="I42" s="6" t="str">
        <f>IF('Settings &amp; Instructions'!G43=0,"",'Settings &amp; Instructions'!G43)</f>
        <v/>
      </c>
      <c r="J42" s="16" t="str">
        <f>IF(I42="","",IFERROR(COUNTIFS('IRAÊ MEL - REVENDAS'!#REF!,"Won",'IRAÊ MEL - REVENDAS'!D:D,Insights!I42)/SUM(COUNTIFS('IRAÊ MEL - REVENDAS'!#REF!,{"Won","Lost"},'IRAÊ MEL - REVENDAS'!D:D,Insights!I42)),0))</f>
        <v/>
      </c>
      <c r="L42" s="6" t="str">
        <f>IF('Settings &amp; Instructions'!A43="","",'Settings &amp; Instructions'!A43)</f>
        <v/>
      </c>
      <c r="M42" s="6" t="str">
        <f>IF(L42="","",COUNTIF('IRAÊ MEL - REVENDAS'!#REF!,Insights!L42))</f>
        <v/>
      </c>
      <c r="N42" s="16" t="str">
        <f t="shared" si="0"/>
        <v/>
      </c>
    </row>
    <row r="43" spans="1:14" ht="24.95" customHeight="1">
      <c r="A43" s="6" t="str">
        <f>IF('Settings &amp; Instructions'!G44=0,"",'Settings &amp; Instructions'!G44)</f>
        <v/>
      </c>
      <c r="B43" s="15" t="str">
        <f>IF('Settings &amp; Instructions'!H44=0,"",'Settings &amp; Instructions'!H44)</f>
        <v/>
      </c>
      <c r="C43" s="15" t="str">
        <f>IF(A43="","",SUMIFS('IRAÊ MEL - REVENDAS'!#REF!,'IRAÊ MEL - REVENDAS'!D:D,Insights!A43,'IRAÊ MEL - REVENDAS'!#REF!,"Won"))</f>
        <v/>
      </c>
      <c r="D43" s="15" t="str">
        <f>IF(A43="","",SUMIFS('IRAÊ MEL - REVENDAS'!#REF!,'IRAÊ MEL - REVENDAS'!D:D,Insights!A43))</f>
        <v/>
      </c>
      <c r="F43" s="6" t="str">
        <f t="array" ref="F43">IF(IFERROR(INDEX('IRAÊ MEL - REVENDAS'!$A$3:$A$98, MATCH(0,COUNTIF(Insights!$F$16:F42, 'IRAÊ MEL - REVENDAS'!$A$3:$A$98), 0)),"")=0,"",IFERROR(INDEX('IRAÊ MEL - REVENDAS'!$A$3:$A$98, MATCH(0,COUNTIF(Insights!$F$16:F42, 'IRAÊ MEL - REVENDAS'!$A$3:$A$98), 0)),""))</f>
        <v/>
      </c>
      <c r="G43" s="14" t="str">
        <f>IF(F43="","",SUMIFS('IRAÊ MEL - REVENDAS'!#REF!,'IRAÊ MEL - REVENDAS'!A:A,Insights!F43,'IRAÊ MEL - REVENDAS'!#REF!,"Won"))</f>
        <v/>
      </c>
      <c r="I43" s="6" t="str">
        <f>IF('Settings &amp; Instructions'!G44=0,"",'Settings &amp; Instructions'!G44)</f>
        <v/>
      </c>
      <c r="J43" s="16" t="str">
        <f>IF(I43="","",IFERROR(COUNTIFS('IRAÊ MEL - REVENDAS'!#REF!,"Won",'IRAÊ MEL - REVENDAS'!D:D,Insights!I43)/SUM(COUNTIFS('IRAÊ MEL - REVENDAS'!#REF!,{"Won","Lost"},'IRAÊ MEL - REVENDAS'!D:D,Insights!I43)),0))</f>
        <v/>
      </c>
      <c r="L43" s="6" t="str">
        <f>IF('Settings &amp; Instructions'!A44="","",'Settings &amp; Instructions'!A44)</f>
        <v/>
      </c>
      <c r="M43" s="6" t="str">
        <f>IF(L43="","",COUNTIF('IRAÊ MEL - REVENDAS'!#REF!,Insights!L43))</f>
        <v/>
      </c>
      <c r="N43" s="16" t="str">
        <f t="shared" si="0"/>
        <v/>
      </c>
    </row>
    <row r="44" spans="1:14" ht="24.95" customHeight="1">
      <c r="A44" s="6" t="str">
        <f>IF('Settings &amp; Instructions'!G45=0,"",'Settings &amp; Instructions'!G45)</f>
        <v/>
      </c>
      <c r="B44" s="15" t="str">
        <f>IF('Settings &amp; Instructions'!H45=0,"",'Settings &amp; Instructions'!H45)</f>
        <v/>
      </c>
      <c r="C44" s="15" t="str">
        <f>IF(A44="","",SUMIFS('IRAÊ MEL - REVENDAS'!#REF!,'IRAÊ MEL - REVENDAS'!D:D,Insights!A44,'IRAÊ MEL - REVENDAS'!#REF!,"Won"))</f>
        <v/>
      </c>
      <c r="D44" s="15" t="str">
        <f>IF(A44="","",SUMIFS('IRAÊ MEL - REVENDAS'!#REF!,'IRAÊ MEL - REVENDAS'!D:D,Insights!A44))</f>
        <v/>
      </c>
      <c r="F44" s="6" t="str">
        <f t="array" ref="F44">IF(IFERROR(INDEX('IRAÊ MEL - REVENDAS'!$A$3:$A$98, MATCH(0,COUNTIF(Insights!$F$16:F43, 'IRAÊ MEL - REVENDAS'!$A$3:$A$98), 0)),"")=0,"",IFERROR(INDEX('IRAÊ MEL - REVENDAS'!$A$3:$A$98, MATCH(0,COUNTIF(Insights!$F$16:F43, 'IRAÊ MEL - REVENDAS'!$A$3:$A$98), 0)),""))</f>
        <v/>
      </c>
      <c r="G44" s="14" t="str">
        <f>IF(F44="","",SUMIFS('IRAÊ MEL - REVENDAS'!#REF!,'IRAÊ MEL - REVENDAS'!A:A,Insights!F44,'IRAÊ MEL - REVENDAS'!#REF!,"Won"))</f>
        <v/>
      </c>
      <c r="I44" s="6" t="str">
        <f>IF('Settings &amp; Instructions'!G45=0,"",'Settings &amp; Instructions'!G45)</f>
        <v/>
      </c>
      <c r="J44" s="16" t="str">
        <f>IF(I44="","",IFERROR(COUNTIFS('IRAÊ MEL - REVENDAS'!#REF!,"Won",'IRAÊ MEL - REVENDAS'!D:D,Insights!I44)/SUM(COUNTIFS('IRAÊ MEL - REVENDAS'!#REF!,{"Won","Lost"},'IRAÊ MEL - REVENDAS'!D:D,Insights!I44)),0))</f>
        <v/>
      </c>
      <c r="L44" s="6" t="str">
        <f>IF('Settings &amp; Instructions'!A45="","",'Settings &amp; Instructions'!A45)</f>
        <v/>
      </c>
      <c r="M44" s="6" t="str">
        <f>IF(L44="","",COUNTIF('IRAÊ MEL - REVENDAS'!#REF!,Insights!L44))</f>
        <v/>
      </c>
      <c r="N44" s="16" t="str">
        <f t="shared" si="0"/>
        <v/>
      </c>
    </row>
    <row r="45" spans="1:14" ht="24.95" customHeight="1">
      <c r="A45" s="6" t="str">
        <f>IF('Settings &amp; Instructions'!G46=0,"",'Settings &amp; Instructions'!G46)</f>
        <v/>
      </c>
      <c r="B45" s="15" t="str">
        <f>IF('Settings &amp; Instructions'!H46=0,"",'Settings &amp; Instructions'!H46)</f>
        <v/>
      </c>
      <c r="C45" s="15" t="str">
        <f>IF(A45="","",SUMIFS('IRAÊ MEL - REVENDAS'!#REF!,'IRAÊ MEL - REVENDAS'!D:D,Insights!A45,'IRAÊ MEL - REVENDAS'!#REF!,"Won"))</f>
        <v/>
      </c>
      <c r="D45" s="15" t="str">
        <f>IF(A45="","",SUMIFS('IRAÊ MEL - REVENDAS'!#REF!,'IRAÊ MEL - REVENDAS'!D:D,Insights!A45))</f>
        <v/>
      </c>
      <c r="F45" s="6" t="str">
        <f t="array" ref="F45">IF(IFERROR(INDEX('IRAÊ MEL - REVENDAS'!$A$3:$A$98, MATCH(0,COUNTIF(Insights!$F$16:F44, 'IRAÊ MEL - REVENDAS'!$A$3:$A$98), 0)),"")=0,"",IFERROR(INDEX('IRAÊ MEL - REVENDAS'!$A$3:$A$98, MATCH(0,COUNTIF(Insights!$F$16:F44, 'IRAÊ MEL - REVENDAS'!$A$3:$A$98), 0)),""))</f>
        <v/>
      </c>
      <c r="G45" s="14" t="str">
        <f>IF(F45="","",SUMIFS('IRAÊ MEL - REVENDAS'!#REF!,'IRAÊ MEL - REVENDAS'!A:A,Insights!F45,'IRAÊ MEL - REVENDAS'!#REF!,"Won"))</f>
        <v/>
      </c>
      <c r="I45" s="6" t="str">
        <f>IF('Settings &amp; Instructions'!G46=0,"",'Settings &amp; Instructions'!G46)</f>
        <v/>
      </c>
      <c r="J45" s="16" t="str">
        <f>IF(I45="","",IFERROR(COUNTIFS('IRAÊ MEL - REVENDAS'!#REF!,"Won",'IRAÊ MEL - REVENDAS'!D:D,Insights!I45)/SUM(COUNTIFS('IRAÊ MEL - REVENDAS'!#REF!,{"Won","Lost"},'IRAÊ MEL - REVENDAS'!D:D,Insights!I45)),0))</f>
        <v/>
      </c>
      <c r="L45" s="6" t="str">
        <f>IF('Settings &amp; Instructions'!A46="","",'Settings &amp; Instructions'!A46)</f>
        <v/>
      </c>
      <c r="M45" s="6" t="str">
        <f>IF(L45="","",COUNTIF('IRAÊ MEL - REVENDAS'!#REF!,Insights!L45))</f>
        <v/>
      </c>
      <c r="N45" s="16" t="str">
        <f t="shared" si="0"/>
        <v/>
      </c>
    </row>
    <row r="46" spans="1:14" ht="24.95" customHeight="1">
      <c r="A46" s="6" t="str">
        <f>IF('Settings &amp; Instructions'!G47=0,"",'Settings &amp; Instructions'!G47)</f>
        <v/>
      </c>
      <c r="B46" s="15" t="str">
        <f>IF('Settings &amp; Instructions'!H47=0,"",'Settings &amp; Instructions'!H47)</f>
        <v/>
      </c>
      <c r="C46" s="15" t="str">
        <f>IF(A46="","",SUMIFS('IRAÊ MEL - REVENDAS'!#REF!,'IRAÊ MEL - REVENDAS'!D:D,Insights!A46,'IRAÊ MEL - REVENDAS'!#REF!,"Won"))</f>
        <v/>
      </c>
      <c r="D46" s="15" t="str">
        <f>IF(A46="","",SUMIFS('IRAÊ MEL - REVENDAS'!#REF!,'IRAÊ MEL - REVENDAS'!D:D,Insights!A46))</f>
        <v/>
      </c>
      <c r="F46" s="6" t="str">
        <f t="array" ref="F46">IF(IFERROR(INDEX('IRAÊ MEL - REVENDAS'!$A$3:$A$98, MATCH(0,COUNTIF(Insights!$F$16:F45, 'IRAÊ MEL - REVENDAS'!$A$3:$A$98), 0)),"")=0,"",IFERROR(INDEX('IRAÊ MEL - REVENDAS'!$A$3:$A$98, MATCH(0,COUNTIF(Insights!$F$16:F45, 'IRAÊ MEL - REVENDAS'!$A$3:$A$98), 0)),""))</f>
        <v/>
      </c>
      <c r="G46" s="14" t="str">
        <f>IF(F46="","",SUMIFS('IRAÊ MEL - REVENDAS'!#REF!,'IRAÊ MEL - REVENDAS'!A:A,Insights!F46,'IRAÊ MEL - REVENDAS'!#REF!,"Won"))</f>
        <v/>
      </c>
      <c r="I46" s="6" t="str">
        <f>IF('Settings &amp; Instructions'!G47=0,"",'Settings &amp; Instructions'!G47)</f>
        <v/>
      </c>
      <c r="J46" s="16" t="str">
        <f>IF(I46="","",IFERROR(COUNTIFS('IRAÊ MEL - REVENDAS'!#REF!,"Won",'IRAÊ MEL - REVENDAS'!D:D,Insights!I46)/SUM(COUNTIFS('IRAÊ MEL - REVENDAS'!#REF!,{"Won","Lost"},'IRAÊ MEL - REVENDAS'!D:D,Insights!I46)),0))</f>
        <v/>
      </c>
      <c r="L46" s="6" t="str">
        <f>IF('Settings &amp; Instructions'!A47="","",'Settings &amp; Instructions'!A47)</f>
        <v/>
      </c>
      <c r="M46" s="6" t="str">
        <f>IF(L46="","",COUNTIF('IRAÊ MEL - REVENDAS'!#REF!,Insights!L46))</f>
        <v/>
      </c>
      <c r="N46" s="16" t="str">
        <f t="shared" si="0"/>
        <v/>
      </c>
    </row>
    <row r="47" spans="1:14" ht="24.95" customHeight="1">
      <c r="A47" s="6" t="str">
        <f>IF('Settings &amp; Instructions'!G48=0,"",'Settings &amp; Instructions'!G48)</f>
        <v/>
      </c>
      <c r="B47" s="15" t="str">
        <f>IF('Settings &amp; Instructions'!H48=0,"",'Settings &amp; Instructions'!H48)</f>
        <v/>
      </c>
      <c r="C47" s="15" t="str">
        <f>IF(A47="","",SUMIFS('IRAÊ MEL - REVENDAS'!#REF!,'IRAÊ MEL - REVENDAS'!D:D,Insights!A47,'IRAÊ MEL - REVENDAS'!#REF!,"Won"))</f>
        <v/>
      </c>
      <c r="D47" s="15" t="str">
        <f>IF(A47="","",SUMIFS('IRAÊ MEL - REVENDAS'!#REF!,'IRAÊ MEL - REVENDAS'!D:D,Insights!A47))</f>
        <v/>
      </c>
      <c r="F47" s="6" t="str">
        <f t="array" ref="F47">IF(IFERROR(INDEX('IRAÊ MEL - REVENDAS'!$A$3:$A$98, MATCH(0,COUNTIF(Insights!$F$16:F46, 'IRAÊ MEL - REVENDAS'!$A$3:$A$98), 0)),"")=0,"",IFERROR(INDEX('IRAÊ MEL - REVENDAS'!$A$3:$A$98, MATCH(0,COUNTIF(Insights!$F$16:F46, 'IRAÊ MEL - REVENDAS'!$A$3:$A$98), 0)),""))</f>
        <v/>
      </c>
      <c r="G47" s="14" t="str">
        <f>IF(F47="","",SUMIFS('IRAÊ MEL - REVENDAS'!#REF!,'IRAÊ MEL - REVENDAS'!A:A,Insights!F47,'IRAÊ MEL - REVENDAS'!#REF!,"Won"))</f>
        <v/>
      </c>
      <c r="I47" s="6" t="str">
        <f>IF('Settings &amp; Instructions'!G48=0,"",'Settings &amp; Instructions'!G48)</f>
        <v/>
      </c>
      <c r="J47" s="16" t="str">
        <f>IF(I47="","",IFERROR(COUNTIFS('IRAÊ MEL - REVENDAS'!#REF!,"Won",'IRAÊ MEL - REVENDAS'!D:D,Insights!I47)/SUM(COUNTIFS('IRAÊ MEL - REVENDAS'!#REF!,{"Won","Lost"},'IRAÊ MEL - REVENDAS'!D:D,Insights!I47)),0))</f>
        <v/>
      </c>
      <c r="L47" s="6" t="str">
        <f>IF('Settings &amp; Instructions'!A48="","",'Settings &amp; Instructions'!A48)</f>
        <v/>
      </c>
      <c r="M47" s="6" t="str">
        <f>IF(L47="","",COUNTIF('IRAÊ MEL - REVENDAS'!#REF!,Insights!L47))</f>
        <v/>
      </c>
      <c r="N47" s="16" t="str">
        <f t="shared" si="0"/>
        <v/>
      </c>
    </row>
    <row r="48" spans="1:14" ht="24.95" customHeight="1">
      <c r="A48" s="6" t="str">
        <f>IF('Settings &amp; Instructions'!G49=0,"",'Settings &amp; Instructions'!G49)</f>
        <v/>
      </c>
      <c r="B48" s="15" t="str">
        <f>IF('Settings &amp; Instructions'!H49=0,"",'Settings &amp; Instructions'!H49)</f>
        <v/>
      </c>
      <c r="C48" s="15" t="str">
        <f>IF(A48="","",SUMIFS('IRAÊ MEL - REVENDAS'!#REF!,'IRAÊ MEL - REVENDAS'!D:D,Insights!A48,'IRAÊ MEL - REVENDAS'!#REF!,"Won"))</f>
        <v/>
      </c>
      <c r="D48" s="15" t="str">
        <f>IF(A48="","",SUMIFS('IRAÊ MEL - REVENDAS'!#REF!,'IRAÊ MEL - REVENDAS'!D:D,Insights!A48))</f>
        <v/>
      </c>
      <c r="F48" s="6" t="str">
        <f t="array" ref="F48">IF(IFERROR(INDEX('IRAÊ MEL - REVENDAS'!$A$3:$A$98, MATCH(0,COUNTIF(Insights!$F$16:F47, 'IRAÊ MEL - REVENDAS'!$A$3:$A$98), 0)),"")=0,"",IFERROR(INDEX('IRAÊ MEL - REVENDAS'!$A$3:$A$98, MATCH(0,COUNTIF(Insights!$F$16:F47, 'IRAÊ MEL - REVENDAS'!$A$3:$A$98), 0)),""))</f>
        <v/>
      </c>
      <c r="G48" s="14" t="str">
        <f>IF(F48="","",SUMIFS('IRAÊ MEL - REVENDAS'!#REF!,'IRAÊ MEL - REVENDAS'!A:A,Insights!F48,'IRAÊ MEL - REVENDAS'!#REF!,"Won"))</f>
        <v/>
      </c>
      <c r="I48" s="6" t="str">
        <f>IF('Settings &amp; Instructions'!G49=0,"",'Settings &amp; Instructions'!G49)</f>
        <v/>
      </c>
      <c r="J48" s="16" t="str">
        <f>IF(I48="","",IFERROR(COUNTIFS('IRAÊ MEL - REVENDAS'!#REF!,"Won",'IRAÊ MEL - REVENDAS'!D:D,Insights!I48)/SUM(COUNTIFS('IRAÊ MEL - REVENDAS'!#REF!,{"Won","Lost"},'IRAÊ MEL - REVENDAS'!D:D,Insights!I48)),0))</f>
        <v/>
      </c>
      <c r="L48" s="6" t="str">
        <f>IF('Settings &amp; Instructions'!A49="","",'Settings &amp; Instructions'!A49)</f>
        <v/>
      </c>
      <c r="M48" s="6" t="str">
        <f>IF(L48="","",COUNTIF('IRAÊ MEL - REVENDAS'!#REF!,Insights!L48))</f>
        <v/>
      </c>
      <c r="N48" s="16" t="str">
        <f t="shared" si="0"/>
        <v/>
      </c>
    </row>
    <row r="49" spans="1:14" ht="24.95" customHeight="1">
      <c r="A49" s="6" t="str">
        <f>IF('Settings &amp; Instructions'!G50=0,"",'Settings &amp; Instructions'!G50)</f>
        <v/>
      </c>
      <c r="B49" s="15" t="str">
        <f>IF('Settings &amp; Instructions'!H50=0,"",'Settings &amp; Instructions'!H50)</f>
        <v/>
      </c>
      <c r="C49" s="15" t="str">
        <f>IF(A49="","",SUMIFS('IRAÊ MEL - REVENDAS'!#REF!,'IRAÊ MEL - REVENDAS'!D:D,Insights!A49,'IRAÊ MEL - REVENDAS'!#REF!,"Won"))</f>
        <v/>
      </c>
      <c r="D49" s="15" t="str">
        <f>IF(A49="","",SUMIFS('IRAÊ MEL - REVENDAS'!#REF!,'IRAÊ MEL - REVENDAS'!D:D,Insights!A49))</f>
        <v/>
      </c>
      <c r="F49" s="6" t="str">
        <f t="array" ref="F49">IF(IFERROR(INDEX('IRAÊ MEL - REVENDAS'!$A$3:$A$98, MATCH(0,COUNTIF(Insights!$F$16:F48, 'IRAÊ MEL - REVENDAS'!$A$3:$A$98), 0)),"")=0,"",IFERROR(INDEX('IRAÊ MEL - REVENDAS'!$A$3:$A$98, MATCH(0,COUNTIF(Insights!$F$16:F48, 'IRAÊ MEL - REVENDAS'!$A$3:$A$98), 0)),""))</f>
        <v/>
      </c>
      <c r="G49" s="14" t="str">
        <f>IF(F49="","",SUMIFS('IRAÊ MEL - REVENDAS'!#REF!,'IRAÊ MEL - REVENDAS'!A:A,Insights!F49,'IRAÊ MEL - REVENDAS'!#REF!,"Won"))</f>
        <v/>
      </c>
      <c r="I49" s="6" t="str">
        <f>IF('Settings &amp; Instructions'!G50=0,"",'Settings &amp; Instructions'!G50)</f>
        <v/>
      </c>
      <c r="J49" s="16" t="str">
        <f>IF(I49="","",IFERROR(COUNTIFS('IRAÊ MEL - REVENDAS'!#REF!,"Won",'IRAÊ MEL - REVENDAS'!D:D,Insights!I49)/SUM(COUNTIFS('IRAÊ MEL - REVENDAS'!#REF!,{"Won","Lost"},'IRAÊ MEL - REVENDAS'!D:D,Insights!I49)),0))</f>
        <v/>
      </c>
      <c r="L49" s="6" t="str">
        <f>IF('Settings &amp; Instructions'!A50="","",'Settings &amp; Instructions'!A50)</f>
        <v/>
      </c>
      <c r="M49" s="6" t="str">
        <f>IF(L49="","",COUNTIF('IRAÊ MEL - REVENDAS'!#REF!,Insights!L49))</f>
        <v/>
      </c>
      <c r="N49" s="16" t="str">
        <f t="shared" si="0"/>
        <v/>
      </c>
    </row>
    <row r="50" spans="1:14" ht="24.95" customHeight="1">
      <c r="A50" s="6" t="str">
        <f>IF('Settings &amp; Instructions'!G51=0,"",'Settings &amp; Instructions'!G51)</f>
        <v/>
      </c>
      <c r="B50" s="15" t="str">
        <f>IF('Settings &amp; Instructions'!H51=0,"",'Settings &amp; Instructions'!H51)</f>
        <v/>
      </c>
      <c r="C50" s="15" t="str">
        <f>IF(A50="","",SUMIFS('IRAÊ MEL - REVENDAS'!#REF!,'IRAÊ MEL - REVENDAS'!D:D,Insights!A50,'IRAÊ MEL - REVENDAS'!#REF!,"Won"))</f>
        <v/>
      </c>
      <c r="D50" s="15" t="str">
        <f>IF(A50="","",SUMIFS('IRAÊ MEL - REVENDAS'!#REF!,'IRAÊ MEL - REVENDAS'!D:D,Insights!A50))</f>
        <v/>
      </c>
      <c r="F50" s="6" t="str">
        <f t="array" ref="F50">IF(IFERROR(INDEX('IRAÊ MEL - REVENDAS'!$A$3:$A$98, MATCH(0,COUNTIF(Insights!$F$16:F49, 'IRAÊ MEL - REVENDAS'!$A$3:$A$98), 0)),"")=0,"",IFERROR(INDEX('IRAÊ MEL - REVENDAS'!$A$3:$A$98, MATCH(0,COUNTIF(Insights!$F$16:F49, 'IRAÊ MEL - REVENDAS'!$A$3:$A$98), 0)),""))</f>
        <v/>
      </c>
      <c r="G50" s="14" t="str">
        <f>IF(F50="","",SUMIFS('IRAÊ MEL - REVENDAS'!#REF!,'IRAÊ MEL - REVENDAS'!A:A,Insights!F50,'IRAÊ MEL - REVENDAS'!#REF!,"Won"))</f>
        <v/>
      </c>
      <c r="I50" s="6" t="str">
        <f>IF('Settings &amp; Instructions'!G51=0,"",'Settings &amp; Instructions'!G51)</f>
        <v/>
      </c>
      <c r="J50" s="16" t="str">
        <f>IF(I50="","",IFERROR(COUNTIFS('IRAÊ MEL - REVENDAS'!#REF!,"Won",'IRAÊ MEL - REVENDAS'!D:D,Insights!I50)/SUM(COUNTIFS('IRAÊ MEL - REVENDAS'!#REF!,{"Won","Lost"},'IRAÊ MEL - REVENDAS'!D:D,Insights!I50)),0))</f>
        <v/>
      </c>
      <c r="L50" s="6" t="str">
        <f>IF('Settings &amp; Instructions'!A51="","",'Settings &amp; Instructions'!A51)</f>
        <v/>
      </c>
      <c r="M50" s="6" t="str">
        <f>IF(L50="","",COUNTIF('IRAÊ MEL - REVENDAS'!#REF!,Insights!L50))</f>
        <v/>
      </c>
      <c r="N50" s="16" t="str">
        <f t="shared" si="0"/>
        <v/>
      </c>
    </row>
    <row r="51" spans="1:14" ht="24.95" customHeight="1">
      <c r="A51" s="6" t="str">
        <f>IF('Settings &amp; Instructions'!G52=0,"",'Settings &amp; Instructions'!G52)</f>
        <v/>
      </c>
      <c r="B51" s="15" t="str">
        <f>IF('Settings &amp; Instructions'!H52=0,"",'Settings &amp; Instructions'!H52)</f>
        <v/>
      </c>
      <c r="C51" s="15" t="str">
        <f>IF(A51="","",SUMIFS('IRAÊ MEL - REVENDAS'!#REF!,'IRAÊ MEL - REVENDAS'!D:D,Insights!A51,'IRAÊ MEL - REVENDAS'!#REF!,"Won"))</f>
        <v/>
      </c>
      <c r="D51" s="15" t="str">
        <f>IF(A51="","",SUMIFS('IRAÊ MEL - REVENDAS'!#REF!,'IRAÊ MEL - REVENDAS'!D:D,Insights!A51))</f>
        <v/>
      </c>
      <c r="F51" s="6" t="str">
        <f t="array" ref="F51">IF(IFERROR(INDEX('IRAÊ MEL - REVENDAS'!$A$3:$A$98, MATCH(0,COUNTIF(Insights!$F$16:F50, 'IRAÊ MEL - REVENDAS'!$A$3:$A$98), 0)),"")=0,"",IFERROR(INDEX('IRAÊ MEL - REVENDAS'!$A$3:$A$98, MATCH(0,COUNTIF(Insights!$F$16:F50, 'IRAÊ MEL - REVENDAS'!$A$3:$A$98), 0)),""))</f>
        <v/>
      </c>
      <c r="G51" s="14" t="str">
        <f>IF(F51="","",SUMIFS('IRAÊ MEL - REVENDAS'!#REF!,'IRAÊ MEL - REVENDAS'!A:A,Insights!F51,'IRAÊ MEL - REVENDAS'!#REF!,"Won"))</f>
        <v/>
      </c>
      <c r="I51" s="6" t="str">
        <f>IF('Settings &amp; Instructions'!G52=0,"",'Settings &amp; Instructions'!G52)</f>
        <v/>
      </c>
      <c r="J51" s="16" t="str">
        <f>IF(I51="","",IFERROR(COUNTIFS('IRAÊ MEL - REVENDAS'!#REF!,"Won",'IRAÊ MEL - REVENDAS'!D:D,Insights!I51)/SUM(COUNTIFS('IRAÊ MEL - REVENDAS'!#REF!,{"Won","Lost"},'IRAÊ MEL - REVENDAS'!D:D,Insights!I51)),0))</f>
        <v/>
      </c>
      <c r="L51" s="6" t="str">
        <f>IF('Settings &amp; Instructions'!A52="","",'Settings &amp; Instructions'!A52)</f>
        <v/>
      </c>
      <c r="M51" s="6" t="str">
        <f>IF(L51="","",COUNTIF('IRAÊ MEL - REVENDAS'!#REF!,Insights!L51))</f>
        <v/>
      </c>
      <c r="N51" s="16" t="str">
        <f t="shared" si="0"/>
        <v/>
      </c>
    </row>
    <row r="52" spans="1:14" ht="24.95" customHeight="1">
      <c r="A52" s="6" t="str">
        <f>IF('Settings &amp; Instructions'!G53=0,"",'Settings &amp; Instructions'!G53)</f>
        <v/>
      </c>
      <c r="B52" s="15" t="str">
        <f>IF('Settings &amp; Instructions'!H53=0,"",'Settings &amp; Instructions'!H53)</f>
        <v/>
      </c>
      <c r="C52" s="15" t="str">
        <f>IF(A52="","",SUMIFS('IRAÊ MEL - REVENDAS'!#REF!,'IRAÊ MEL - REVENDAS'!D:D,Insights!A52,'IRAÊ MEL - REVENDAS'!#REF!,"Won"))</f>
        <v/>
      </c>
      <c r="D52" s="15" t="str">
        <f>IF(A52="","",SUMIFS('IRAÊ MEL - REVENDAS'!#REF!,'IRAÊ MEL - REVENDAS'!D:D,Insights!A52))</f>
        <v/>
      </c>
      <c r="F52" s="6" t="str">
        <f t="array" ref="F52">IF(IFERROR(INDEX('IRAÊ MEL - REVENDAS'!$A$3:$A$98, MATCH(0,COUNTIF(Insights!$F$16:F51, 'IRAÊ MEL - REVENDAS'!$A$3:$A$98), 0)),"")=0,"",IFERROR(INDEX('IRAÊ MEL - REVENDAS'!$A$3:$A$98, MATCH(0,COUNTIF(Insights!$F$16:F51, 'IRAÊ MEL - REVENDAS'!$A$3:$A$98), 0)),""))</f>
        <v/>
      </c>
      <c r="G52" s="14" t="str">
        <f>IF(F52="","",SUMIFS('IRAÊ MEL - REVENDAS'!#REF!,'IRAÊ MEL - REVENDAS'!A:A,Insights!F52,'IRAÊ MEL - REVENDAS'!#REF!,"Won"))</f>
        <v/>
      </c>
      <c r="I52" s="6" t="str">
        <f>IF('Settings &amp; Instructions'!G53=0,"",'Settings &amp; Instructions'!G53)</f>
        <v/>
      </c>
      <c r="J52" s="16" t="str">
        <f>IF(I52="","",IFERROR(COUNTIFS('IRAÊ MEL - REVENDAS'!#REF!,"Won",'IRAÊ MEL - REVENDAS'!D:D,Insights!I52)/SUM(COUNTIFS('IRAÊ MEL - REVENDAS'!#REF!,{"Won","Lost"},'IRAÊ MEL - REVENDAS'!D:D,Insights!I52)),0))</f>
        <v/>
      </c>
      <c r="L52" s="6" t="str">
        <f>IF('Settings &amp; Instructions'!A53="","",'Settings &amp; Instructions'!A53)</f>
        <v/>
      </c>
      <c r="M52" s="6" t="str">
        <f>IF(L52="","",COUNTIF('IRAÊ MEL - REVENDAS'!#REF!,Insights!L52))</f>
        <v/>
      </c>
      <c r="N52" s="16" t="str">
        <f t="shared" si="0"/>
        <v/>
      </c>
    </row>
    <row r="53" spans="1:14" ht="24.95" customHeight="1">
      <c r="A53" s="6" t="str">
        <f>IF('Settings &amp; Instructions'!G54=0,"",'Settings &amp; Instructions'!G54)</f>
        <v/>
      </c>
      <c r="B53" s="15" t="str">
        <f>IF('Settings &amp; Instructions'!H54=0,"",'Settings &amp; Instructions'!H54)</f>
        <v/>
      </c>
      <c r="C53" s="15" t="str">
        <f>IF(A53="","",SUMIFS('IRAÊ MEL - REVENDAS'!#REF!,'IRAÊ MEL - REVENDAS'!D:D,Insights!A53,'IRAÊ MEL - REVENDAS'!#REF!,"Won"))</f>
        <v/>
      </c>
      <c r="D53" s="15" t="str">
        <f>IF(A53="","",SUMIFS('IRAÊ MEL - REVENDAS'!#REF!,'IRAÊ MEL - REVENDAS'!D:D,Insights!A53))</f>
        <v/>
      </c>
      <c r="F53" s="6" t="str">
        <f t="array" ref="F53">IF(IFERROR(INDEX('IRAÊ MEL - REVENDAS'!$A$3:$A$98, MATCH(0,COUNTIF(Insights!$F$16:F52, 'IRAÊ MEL - REVENDAS'!$A$3:$A$98), 0)),"")=0,"",IFERROR(INDEX('IRAÊ MEL - REVENDAS'!$A$3:$A$98, MATCH(0,COUNTIF(Insights!$F$16:F52, 'IRAÊ MEL - REVENDAS'!$A$3:$A$98), 0)),""))</f>
        <v/>
      </c>
      <c r="G53" s="14" t="str">
        <f>IF(F53="","",SUMIFS('IRAÊ MEL - REVENDAS'!#REF!,'IRAÊ MEL - REVENDAS'!A:A,Insights!F53,'IRAÊ MEL - REVENDAS'!#REF!,"Won"))</f>
        <v/>
      </c>
      <c r="I53" s="6" t="str">
        <f>IF('Settings &amp; Instructions'!G54=0,"",'Settings &amp; Instructions'!G54)</f>
        <v/>
      </c>
      <c r="J53" s="16" t="str">
        <f>IF(I53="","",IFERROR(COUNTIFS('IRAÊ MEL - REVENDAS'!#REF!,"Won",'IRAÊ MEL - REVENDAS'!D:D,Insights!I53)/SUM(COUNTIFS('IRAÊ MEL - REVENDAS'!#REF!,{"Won","Lost"},'IRAÊ MEL - REVENDAS'!D:D,Insights!I53)),0))</f>
        <v/>
      </c>
      <c r="L53" s="6" t="str">
        <f>IF('Settings &amp; Instructions'!A54="","",'Settings &amp; Instructions'!A54)</f>
        <v/>
      </c>
      <c r="M53" s="6" t="str">
        <f>IF(L53="","",COUNTIF('IRAÊ MEL - REVENDAS'!#REF!,Insights!L53))</f>
        <v/>
      </c>
      <c r="N53" s="16" t="str">
        <f t="shared" si="0"/>
        <v/>
      </c>
    </row>
    <row r="54" spans="1:14" ht="24.95" customHeight="1">
      <c r="A54" s="6" t="str">
        <f>IF('Settings &amp; Instructions'!G55=0,"",'Settings &amp; Instructions'!G55)</f>
        <v/>
      </c>
      <c r="B54" s="15" t="str">
        <f>IF('Settings &amp; Instructions'!H55=0,"",'Settings &amp; Instructions'!H55)</f>
        <v/>
      </c>
      <c r="C54" s="15" t="str">
        <f>IF(A54="","",SUMIFS('IRAÊ MEL - REVENDAS'!#REF!,'IRAÊ MEL - REVENDAS'!D:D,Insights!A54,'IRAÊ MEL - REVENDAS'!#REF!,"Won"))</f>
        <v/>
      </c>
      <c r="D54" s="15" t="str">
        <f>IF(A54="","",SUMIFS('IRAÊ MEL - REVENDAS'!#REF!,'IRAÊ MEL - REVENDAS'!D:D,Insights!A54))</f>
        <v/>
      </c>
      <c r="F54" s="6" t="str">
        <f t="array" ref="F54">IF(IFERROR(INDEX('IRAÊ MEL - REVENDAS'!$A$3:$A$98, MATCH(0,COUNTIF(Insights!$F$16:F53, 'IRAÊ MEL - REVENDAS'!$A$3:$A$98), 0)),"")=0,"",IFERROR(INDEX('IRAÊ MEL - REVENDAS'!$A$3:$A$98, MATCH(0,COUNTIF(Insights!$F$16:F53, 'IRAÊ MEL - REVENDAS'!$A$3:$A$98), 0)),""))</f>
        <v/>
      </c>
      <c r="G54" s="14" t="str">
        <f>IF(F54="","",SUMIFS('IRAÊ MEL - REVENDAS'!#REF!,'IRAÊ MEL - REVENDAS'!A:A,Insights!F54,'IRAÊ MEL - REVENDAS'!#REF!,"Won"))</f>
        <v/>
      </c>
      <c r="I54" s="6" t="str">
        <f>IF('Settings &amp; Instructions'!G55=0,"",'Settings &amp; Instructions'!G55)</f>
        <v/>
      </c>
      <c r="J54" s="16" t="str">
        <f>IF(I54="","",IFERROR(COUNTIFS('IRAÊ MEL - REVENDAS'!#REF!,"Won",'IRAÊ MEL - REVENDAS'!D:D,Insights!I54)/SUM(COUNTIFS('IRAÊ MEL - REVENDAS'!#REF!,{"Won","Lost"},'IRAÊ MEL - REVENDAS'!D:D,Insights!I54)),0))</f>
        <v/>
      </c>
      <c r="L54" s="6" t="str">
        <f>IF('Settings &amp; Instructions'!A55="","",'Settings &amp; Instructions'!A55)</f>
        <v/>
      </c>
      <c r="M54" s="6" t="str">
        <f>IF(L54="","",COUNTIF('IRAÊ MEL - REVENDAS'!#REF!,Insights!L54))</f>
        <v/>
      </c>
      <c r="N54" s="16" t="str">
        <f t="shared" si="0"/>
        <v/>
      </c>
    </row>
    <row r="55" spans="1:14" ht="24.95" customHeight="1">
      <c r="A55" s="6" t="str">
        <f>IF('Settings &amp; Instructions'!G56=0,"",'Settings &amp; Instructions'!G56)</f>
        <v/>
      </c>
      <c r="B55" s="15" t="str">
        <f>IF('Settings &amp; Instructions'!H56=0,"",'Settings &amp; Instructions'!H56)</f>
        <v/>
      </c>
      <c r="C55" s="15" t="str">
        <f>IF(A55="","",SUMIFS('IRAÊ MEL - REVENDAS'!#REF!,'IRAÊ MEL - REVENDAS'!D:D,Insights!A55,'IRAÊ MEL - REVENDAS'!#REF!,"Won"))</f>
        <v/>
      </c>
      <c r="D55" s="15" t="str">
        <f>IF(A55="","",SUMIFS('IRAÊ MEL - REVENDAS'!#REF!,'IRAÊ MEL - REVENDAS'!D:D,Insights!A55))</f>
        <v/>
      </c>
      <c r="F55" s="6" t="str">
        <f t="array" ref="F55">IF(IFERROR(INDEX('IRAÊ MEL - REVENDAS'!$A$3:$A$98, MATCH(0,COUNTIF(Insights!$F$16:F54, 'IRAÊ MEL - REVENDAS'!$A$3:$A$98), 0)),"")=0,"",IFERROR(INDEX('IRAÊ MEL - REVENDAS'!$A$3:$A$98, MATCH(0,COUNTIF(Insights!$F$16:F54, 'IRAÊ MEL - REVENDAS'!$A$3:$A$98), 0)),""))</f>
        <v/>
      </c>
      <c r="G55" s="14" t="str">
        <f>IF(F55="","",SUMIFS('IRAÊ MEL - REVENDAS'!#REF!,'IRAÊ MEL - REVENDAS'!A:A,Insights!F55,'IRAÊ MEL - REVENDAS'!#REF!,"Won"))</f>
        <v/>
      </c>
      <c r="I55" s="6" t="str">
        <f>IF('Settings &amp; Instructions'!G56=0,"",'Settings &amp; Instructions'!G56)</f>
        <v/>
      </c>
      <c r="J55" s="16" t="str">
        <f>IF(I55="","",IFERROR(COUNTIFS('IRAÊ MEL - REVENDAS'!#REF!,"Won",'IRAÊ MEL - REVENDAS'!D:D,Insights!I55)/SUM(COUNTIFS('IRAÊ MEL - REVENDAS'!#REF!,{"Won","Lost"},'IRAÊ MEL - REVENDAS'!D:D,Insights!I55)),0))</f>
        <v/>
      </c>
      <c r="L55" s="6" t="str">
        <f>IF('Settings &amp; Instructions'!A56="","",'Settings &amp; Instructions'!A56)</f>
        <v/>
      </c>
      <c r="M55" s="6" t="str">
        <f>IF(L55="","",COUNTIF('IRAÊ MEL - REVENDAS'!#REF!,Insights!L55))</f>
        <v/>
      </c>
      <c r="N55" s="16" t="str">
        <f t="shared" si="0"/>
        <v/>
      </c>
    </row>
    <row r="56" spans="1:14" ht="24.95" customHeight="1">
      <c r="A56" s="6" t="str">
        <f>IF('Settings &amp; Instructions'!G57=0,"",'Settings &amp; Instructions'!G57)</f>
        <v/>
      </c>
      <c r="B56" s="15" t="str">
        <f>IF('Settings &amp; Instructions'!H57=0,"",'Settings &amp; Instructions'!H57)</f>
        <v/>
      </c>
      <c r="C56" s="15" t="str">
        <f>IF(A56="","",SUMIFS('IRAÊ MEL - REVENDAS'!#REF!,'IRAÊ MEL - REVENDAS'!D:D,Insights!A56,'IRAÊ MEL - REVENDAS'!#REF!,"Won"))</f>
        <v/>
      </c>
      <c r="D56" s="15" t="str">
        <f>IF(A56="","",SUMIFS('IRAÊ MEL - REVENDAS'!#REF!,'IRAÊ MEL - REVENDAS'!D:D,Insights!A56))</f>
        <v/>
      </c>
      <c r="F56" s="6" t="str">
        <f t="array" ref="F56">IF(IFERROR(INDEX('IRAÊ MEL - REVENDAS'!$A$3:$A$98, MATCH(0,COUNTIF(Insights!$F$16:F55, 'IRAÊ MEL - REVENDAS'!$A$3:$A$98), 0)),"")=0,"",IFERROR(INDEX('IRAÊ MEL - REVENDAS'!$A$3:$A$98, MATCH(0,COUNTIF(Insights!$F$16:F55, 'IRAÊ MEL - REVENDAS'!$A$3:$A$98), 0)),""))</f>
        <v/>
      </c>
      <c r="G56" s="14" t="str">
        <f>IF(F56="","",SUMIFS('IRAÊ MEL - REVENDAS'!#REF!,'IRAÊ MEL - REVENDAS'!A:A,Insights!F56,'IRAÊ MEL - REVENDAS'!#REF!,"Won"))</f>
        <v/>
      </c>
      <c r="I56" s="6" t="str">
        <f>IF('Settings &amp; Instructions'!G57=0,"",'Settings &amp; Instructions'!G57)</f>
        <v/>
      </c>
      <c r="J56" s="16" t="str">
        <f>IF(I56="","",IFERROR(COUNTIFS('IRAÊ MEL - REVENDAS'!#REF!,"Won",'IRAÊ MEL - REVENDAS'!D:D,Insights!I56)/SUM(COUNTIFS('IRAÊ MEL - REVENDAS'!#REF!,{"Won","Lost"},'IRAÊ MEL - REVENDAS'!D:D,Insights!I56)),0))</f>
        <v/>
      </c>
      <c r="L56" s="6" t="str">
        <f>IF('Settings &amp; Instructions'!A57="","",'Settings &amp; Instructions'!A57)</f>
        <v/>
      </c>
      <c r="M56" s="6" t="str">
        <f>IF(L56="","",COUNTIF('IRAÊ MEL - REVENDAS'!#REF!,Insights!L56))</f>
        <v/>
      </c>
      <c r="N56" s="16" t="str">
        <f t="shared" si="0"/>
        <v/>
      </c>
    </row>
    <row r="57" spans="1:14" ht="24.95" customHeight="1">
      <c r="A57" s="6" t="str">
        <f>IF('Settings &amp; Instructions'!G58=0,"",'Settings &amp; Instructions'!G58)</f>
        <v/>
      </c>
      <c r="B57" s="15" t="str">
        <f>IF('Settings &amp; Instructions'!H58=0,"",'Settings &amp; Instructions'!H58)</f>
        <v/>
      </c>
      <c r="C57" s="15" t="str">
        <f>IF(A57="","",SUMIFS('IRAÊ MEL - REVENDAS'!#REF!,'IRAÊ MEL - REVENDAS'!D:D,Insights!A57,'IRAÊ MEL - REVENDAS'!#REF!,"Won"))</f>
        <v/>
      </c>
      <c r="D57" s="15" t="str">
        <f>IF(A57="","",SUMIFS('IRAÊ MEL - REVENDAS'!#REF!,'IRAÊ MEL - REVENDAS'!D:D,Insights!A57))</f>
        <v/>
      </c>
      <c r="F57" s="6" t="str">
        <f t="array" ref="F57">IF(IFERROR(INDEX('IRAÊ MEL - REVENDAS'!$A$3:$A$98, MATCH(0,COUNTIF(Insights!$F$16:F56, 'IRAÊ MEL - REVENDAS'!$A$3:$A$98), 0)),"")=0,"",IFERROR(INDEX('IRAÊ MEL - REVENDAS'!$A$3:$A$98, MATCH(0,COUNTIF(Insights!$F$16:F56, 'IRAÊ MEL - REVENDAS'!$A$3:$A$98), 0)),""))</f>
        <v/>
      </c>
      <c r="G57" s="14" t="str">
        <f>IF(F57="","",SUMIFS('IRAÊ MEL - REVENDAS'!#REF!,'IRAÊ MEL - REVENDAS'!A:A,Insights!F57,'IRAÊ MEL - REVENDAS'!#REF!,"Won"))</f>
        <v/>
      </c>
      <c r="I57" s="6" t="str">
        <f>IF('Settings &amp; Instructions'!G58=0,"",'Settings &amp; Instructions'!G58)</f>
        <v/>
      </c>
      <c r="J57" s="16" t="str">
        <f>IF(I57="","",IFERROR(COUNTIFS('IRAÊ MEL - REVENDAS'!#REF!,"Won",'IRAÊ MEL - REVENDAS'!D:D,Insights!I57)/SUM(COUNTIFS('IRAÊ MEL - REVENDAS'!#REF!,{"Won","Lost"},'IRAÊ MEL - REVENDAS'!D:D,Insights!I57)),0))</f>
        <v/>
      </c>
      <c r="L57" s="6" t="str">
        <f>IF('Settings &amp; Instructions'!A58="","",'Settings &amp; Instructions'!A58)</f>
        <v/>
      </c>
      <c r="M57" s="6" t="str">
        <f>IF(L57="","",COUNTIF('IRAÊ MEL - REVENDAS'!#REF!,Insights!L57))</f>
        <v/>
      </c>
      <c r="N57" s="16" t="str">
        <f t="shared" si="0"/>
        <v/>
      </c>
    </row>
    <row r="58" spans="1:14" ht="24.95" customHeight="1">
      <c r="A58" s="6" t="str">
        <f>IF('Settings &amp; Instructions'!G59=0,"",'Settings &amp; Instructions'!G59)</f>
        <v/>
      </c>
      <c r="B58" s="15" t="str">
        <f>IF('Settings &amp; Instructions'!H59=0,"",'Settings &amp; Instructions'!H59)</f>
        <v/>
      </c>
      <c r="C58" s="15" t="str">
        <f>IF(A58="","",SUMIFS('IRAÊ MEL - REVENDAS'!#REF!,'IRAÊ MEL - REVENDAS'!D:D,Insights!A58,'IRAÊ MEL - REVENDAS'!#REF!,"Won"))</f>
        <v/>
      </c>
      <c r="D58" s="15" t="str">
        <f>IF(A58="","",SUMIFS('IRAÊ MEL - REVENDAS'!#REF!,'IRAÊ MEL - REVENDAS'!D:D,Insights!A58))</f>
        <v/>
      </c>
      <c r="F58" s="6" t="str">
        <f t="array" ref="F58">IF(IFERROR(INDEX('IRAÊ MEL - REVENDAS'!$A$3:$A$98, MATCH(0,COUNTIF(Insights!$F$16:F57, 'IRAÊ MEL - REVENDAS'!$A$3:$A$98), 0)),"")=0,"",IFERROR(INDEX('IRAÊ MEL - REVENDAS'!$A$3:$A$98, MATCH(0,COUNTIF(Insights!$F$16:F57, 'IRAÊ MEL - REVENDAS'!$A$3:$A$98), 0)),""))</f>
        <v/>
      </c>
      <c r="G58" s="14" t="str">
        <f>IF(F58="","",SUMIFS('IRAÊ MEL - REVENDAS'!#REF!,'IRAÊ MEL - REVENDAS'!A:A,Insights!F58,'IRAÊ MEL - REVENDAS'!#REF!,"Won"))</f>
        <v/>
      </c>
      <c r="I58" s="6" t="str">
        <f>IF('Settings &amp; Instructions'!G59=0,"",'Settings &amp; Instructions'!G59)</f>
        <v/>
      </c>
      <c r="J58" s="16" t="str">
        <f>IF(I58="","",IFERROR(COUNTIFS('IRAÊ MEL - REVENDAS'!#REF!,"Won",'IRAÊ MEL - REVENDAS'!D:D,Insights!I58)/SUM(COUNTIFS('IRAÊ MEL - REVENDAS'!#REF!,{"Won","Lost"},'IRAÊ MEL - REVENDAS'!D:D,Insights!I58)),0))</f>
        <v/>
      </c>
      <c r="L58" s="6" t="str">
        <f>IF('Settings &amp; Instructions'!A59="","",'Settings &amp; Instructions'!A59)</f>
        <v/>
      </c>
      <c r="M58" s="6" t="str">
        <f>IF(L58="","",COUNTIF('IRAÊ MEL - REVENDAS'!#REF!,Insights!L58))</f>
        <v/>
      </c>
      <c r="N58" s="16" t="str">
        <f t="shared" si="0"/>
        <v/>
      </c>
    </row>
    <row r="59" spans="1:14" ht="24.95" customHeight="1">
      <c r="A59" s="6" t="str">
        <f>IF('Settings &amp; Instructions'!G60=0,"",'Settings &amp; Instructions'!G60)</f>
        <v/>
      </c>
      <c r="B59" s="15" t="str">
        <f>IF('Settings &amp; Instructions'!H60=0,"",'Settings &amp; Instructions'!H60)</f>
        <v/>
      </c>
      <c r="C59" s="15" t="str">
        <f>IF(A59="","",SUMIFS('IRAÊ MEL - REVENDAS'!#REF!,'IRAÊ MEL - REVENDAS'!D:D,Insights!A59,'IRAÊ MEL - REVENDAS'!#REF!,"Won"))</f>
        <v/>
      </c>
      <c r="D59" s="15" t="str">
        <f>IF(A59="","",SUMIFS('IRAÊ MEL - REVENDAS'!#REF!,'IRAÊ MEL - REVENDAS'!D:D,Insights!A59))</f>
        <v/>
      </c>
      <c r="F59" s="6" t="str">
        <f t="array" ref="F59">IF(IFERROR(INDEX('IRAÊ MEL - REVENDAS'!$A$3:$A$98, MATCH(0,COUNTIF(Insights!$F$16:F58, 'IRAÊ MEL - REVENDAS'!$A$3:$A$98), 0)),"")=0,"",IFERROR(INDEX('IRAÊ MEL - REVENDAS'!$A$3:$A$98, MATCH(0,COUNTIF(Insights!$F$16:F58, 'IRAÊ MEL - REVENDAS'!$A$3:$A$98), 0)),""))</f>
        <v/>
      </c>
      <c r="G59" s="14" t="str">
        <f>IF(F59="","",SUMIFS('IRAÊ MEL - REVENDAS'!#REF!,'IRAÊ MEL - REVENDAS'!A:A,Insights!F59,'IRAÊ MEL - REVENDAS'!#REF!,"Won"))</f>
        <v/>
      </c>
      <c r="I59" s="6" t="str">
        <f>IF('Settings &amp; Instructions'!G60=0,"",'Settings &amp; Instructions'!G60)</f>
        <v/>
      </c>
      <c r="J59" s="16" t="str">
        <f>IF(I59="","",IFERROR(COUNTIFS('IRAÊ MEL - REVENDAS'!#REF!,"Won",'IRAÊ MEL - REVENDAS'!D:D,Insights!I59)/SUM(COUNTIFS('IRAÊ MEL - REVENDAS'!#REF!,{"Won","Lost"},'IRAÊ MEL - REVENDAS'!D:D,Insights!I59)),0))</f>
        <v/>
      </c>
      <c r="L59" s="6" t="str">
        <f>IF('Settings &amp; Instructions'!A60="","",'Settings &amp; Instructions'!A60)</f>
        <v/>
      </c>
      <c r="M59" s="6" t="str">
        <f>IF(L59="","",COUNTIF('IRAÊ MEL - REVENDAS'!#REF!,Insights!L59))</f>
        <v/>
      </c>
      <c r="N59" s="16" t="str">
        <f t="shared" si="0"/>
        <v/>
      </c>
    </row>
    <row r="60" spans="1:14" ht="24.95" customHeight="1">
      <c r="A60" s="6" t="str">
        <f>IF('Settings &amp; Instructions'!G61=0,"",'Settings &amp; Instructions'!G61)</f>
        <v/>
      </c>
      <c r="B60" s="15" t="str">
        <f>IF('Settings &amp; Instructions'!H61=0,"",'Settings &amp; Instructions'!H61)</f>
        <v/>
      </c>
      <c r="C60" s="15" t="str">
        <f>IF(A60="","",SUMIFS('IRAÊ MEL - REVENDAS'!#REF!,'IRAÊ MEL - REVENDAS'!D:D,Insights!A60,'IRAÊ MEL - REVENDAS'!#REF!,"Won"))</f>
        <v/>
      </c>
      <c r="D60" s="15" t="str">
        <f>IF(A60="","",SUMIFS('IRAÊ MEL - REVENDAS'!#REF!,'IRAÊ MEL - REVENDAS'!D:D,Insights!A60))</f>
        <v/>
      </c>
      <c r="F60" s="6" t="str">
        <f t="array" ref="F60">IF(IFERROR(INDEX('IRAÊ MEL - REVENDAS'!$A$3:$A$98, MATCH(0,COUNTIF(Insights!$F$16:F59, 'IRAÊ MEL - REVENDAS'!$A$3:$A$98), 0)),"")=0,"",IFERROR(INDEX('IRAÊ MEL - REVENDAS'!$A$3:$A$98, MATCH(0,COUNTIF(Insights!$F$16:F59, 'IRAÊ MEL - REVENDAS'!$A$3:$A$98), 0)),""))</f>
        <v/>
      </c>
      <c r="G60" s="14" t="str">
        <f>IF(F60="","",SUMIFS('IRAÊ MEL - REVENDAS'!#REF!,'IRAÊ MEL - REVENDAS'!A:A,Insights!F60,'IRAÊ MEL - REVENDAS'!#REF!,"Won"))</f>
        <v/>
      </c>
      <c r="I60" s="6" t="str">
        <f>IF('Settings &amp; Instructions'!G61=0,"",'Settings &amp; Instructions'!G61)</f>
        <v/>
      </c>
      <c r="J60" s="16" t="str">
        <f>IF(I60="","",IFERROR(COUNTIFS('IRAÊ MEL - REVENDAS'!#REF!,"Won",'IRAÊ MEL - REVENDAS'!D:D,Insights!I60)/SUM(COUNTIFS('IRAÊ MEL - REVENDAS'!#REF!,{"Won","Lost"},'IRAÊ MEL - REVENDAS'!D:D,Insights!I60)),0))</f>
        <v/>
      </c>
      <c r="L60" s="6" t="str">
        <f>IF('Settings &amp; Instructions'!A61="","",'Settings &amp; Instructions'!A61)</f>
        <v/>
      </c>
      <c r="M60" s="6" t="str">
        <f>IF(L60="","",COUNTIF('IRAÊ MEL - REVENDAS'!#REF!,Insights!L60))</f>
        <v/>
      </c>
      <c r="N60" s="16" t="str">
        <f t="shared" si="0"/>
        <v/>
      </c>
    </row>
    <row r="61" spans="1:14" ht="24.95" customHeight="1">
      <c r="A61" s="6" t="str">
        <f>IF('Settings &amp; Instructions'!G62=0,"",'Settings &amp; Instructions'!G62)</f>
        <v/>
      </c>
      <c r="B61" s="15" t="str">
        <f>IF('Settings &amp; Instructions'!H62=0,"",'Settings &amp; Instructions'!H62)</f>
        <v/>
      </c>
      <c r="C61" s="15" t="str">
        <f>IF(A61="","",SUMIFS('IRAÊ MEL - REVENDAS'!#REF!,'IRAÊ MEL - REVENDAS'!D:D,Insights!A61,'IRAÊ MEL - REVENDAS'!#REF!,"Won"))</f>
        <v/>
      </c>
      <c r="D61" s="15" t="str">
        <f>IF(A61="","",SUMIFS('IRAÊ MEL - REVENDAS'!#REF!,'IRAÊ MEL - REVENDAS'!D:D,Insights!A61))</f>
        <v/>
      </c>
      <c r="F61" s="6" t="str">
        <f t="array" ref="F61">IF(IFERROR(INDEX('IRAÊ MEL - REVENDAS'!$A$3:$A$98, MATCH(0,COUNTIF(Insights!$F$16:F60, 'IRAÊ MEL - REVENDAS'!$A$3:$A$98), 0)),"")=0,"",IFERROR(INDEX('IRAÊ MEL - REVENDAS'!$A$3:$A$98, MATCH(0,COUNTIF(Insights!$F$16:F60, 'IRAÊ MEL - REVENDAS'!$A$3:$A$98), 0)),""))</f>
        <v/>
      </c>
      <c r="G61" s="14" t="str">
        <f>IF(F61="","",SUMIFS('IRAÊ MEL - REVENDAS'!#REF!,'IRAÊ MEL - REVENDAS'!A:A,Insights!F61,'IRAÊ MEL - REVENDAS'!#REF!,"Won"))</f>
        <v/>
      </c>
      <c r="I61" s="6" t="str">
        <f>IF('Settings &amp; Instructions'!G62=0,"",'Settings &amp; Instructions'!G62)</f>
        <v/>
      </c>
      <c r="J61" s="16" t="str">
        <f>IF(I61="","",IFERROR(COUNTIFS('IRAÊ MEL - REVENDAS'!#REF!,"Won",'IRAÊ MEL - REVENDAS'!D:D,Insights!I61)/SUM(COUNTIFS('IRAÊ MEL - REVENDAS'!#REF!,{"Won","Lost"},'IRAÊ MEL - REVENDAS'!D:D,Insights!I61)),0))</f>
        <v/>
      </c>
      <c r="L61" s="6" t="str">
        <f>IF('Settings &amp; Instructions'!A62="","",'Settings &amp; Instructions'!A62)</f>
        <v/>
      </c>
      <c r="M61" s="6" t="str">
        <f>IF(L61="","",COUNTIF('IRAÊ MEL - REVENDAS'!#REF!,Insights!L61))</f>
        <v/>
      </c>
      <c r="N61" s="16" t="str">
        <f t="shared" si="0"/>
        <v/>
      </c>
    </row>
    <row r="62" spans="1:14" ht="24.95" customHeight="1">
      <c r="A62" s="6" t="str">
        <f>IF('Settings &amp; Instructions'!G63=0,"",'Settings &amp; Instructions'!G63)</f>
        <v/>
      </c>
      <c r="B62" s="15" t="str">
        <f>IF('Settings &amp; Instructions'!H63=0,"",'Settings &amp; Instructions'!H63)</f>
        <v/>
      </c>
      <c r="C62" s="15" t="str">
        <f>IF(A62="","",SUMIFS('IRAÊ MEL - REVENDAS'!#REF!,'IRAÊ MEL - REVENDAS'!D:D,Insights!A62,'IRAÊ MEL - REVENDAS'!#REF!,"Won"))</f>
        <v/>
      </c>
      <c r="D62" s="15" t="str">
        <f>IF(A62="","",SUMIFS('IRAÊ MEL - REVENDAS'!#REF!,'IRAÊ MEL - REVENDAS'!D:D,Insights!A62))</f>
        <v/>
      </c>
      <c r="F62" s="6" t="str">
        <f t="array" ref="F62">IF(IFERROR(INDEX('IRAÊ MEL - REVENDAS'!$A$3:$A$98, MATCH(0,COUNTIF(Insights!$F$16:F61, 'IRAÊ MEL - REVENDAS'!$A$3:$A$98), 0)),"")=0,"",IFERROR(INDEX('IRAÊ MEL - REVENDAS'!$A$3:$A$98, MATCH(0,COUNTIF(Insights!$F$16:F61, 'IRAÊ MEL - REVENDAS'!$A$3:$A$98), 0)),""))</f>
        <v/>
      </c>
      <c r="G62" s="14" t="str">
        <f>IF(F62="","",SUMIFS('IRAÊ MEL - REVENDAS'!#REF!,'IRAÊ MEL - REVENDAS'!A:A,Insights!F62,'IRAÊ MEL - REVENDAS'!#REF!,"Won"))</f>
        <v/>
      </c>
      <c r="I62" s="6" t="str">
        <f>IF('Settings &amp; Instructions'!G63=0,"",'Settings &amp; Instructions'!G63)</f>
        <v/>
      </c>
      <c r="J62" s="16" t="str">
        <f>IF(I62="","",IFERROR(COUNTIFS('IRAÊ MEL - REVENDAS'!#REF!,"Won",'IRAÊ MEL - REVENDAS'!D:D,Insights!I62)/SUM(COUNTIFS('IRAÊ MEL - REVENDAS'!#REF!,{"Won","Lost"},'IRAÊ MEL - REVENDAS'!D:D,Insights!I62)),0))</f>
        <v/>
      </c>
      <c r="L62" s="6" t="str">
        <f>IF('Settings &amp; Instructions'!A63="","",'Settings &amp; Instructions'!A63)</f>
        <v/>
      </c>
      <c r="M62" s="6" t="str">
        <f>IF(L62="","",COUNTIF('IRAÊ MEL - REVENDAS'!#REF!,Insights!L62))</f>
        <v/>
      </c>
      <c r="N62" s="16" t="str">
        <f t="shared" si="0"/>
        <v/>
      </c>
    </row>
    <row r="63" spans="1:14" ht="24.95" customHeight="1">
      <c r="A63" s="6" t="str">
        <f>IF('Settings &amp; Instructions'!G64=0,"",'Settings &amp; Instructions'!G64)</f>
        <v/>
      </c>
      <c r="B63" s="15" t="str">
        <f>IF('Settings &amp; Instructions'!H64=0,"",'Settings &amp; Instructions'!H64)</f>
        <v/>
      </c>
      <c r="C63" s="15" t="str">
        <f>IF(A63="","",SUMIFS('IRAÊ MEL - REVENDAS'!#REF!,'IRAÊ MEL - REVENDAS'!D:D,Insights!A63,'IRAÊ MEL - REVENDAS'!#REF!,"Won"))</f>
        <v/>
      </c>
      <c r="D63" s="15" t="str">
        <f>IF(A63="","",SUMIFS('IRAÊ MEL - REVENDAS'!#REF!,'IRAÊ MEL - REVENDAS'!D:D,Insights!A63))</f>
        <v/>
      </c>
      <c r="F63" s="6" t="str">
        <f t="array" ref="F63">IF(IFERROR(INDEX('IRAÊ MEL - REVENDAS'!$A$3:$A$98, MATCH(0,COUNTIF(Insights!$F$16:F62, 'IRAÊ MEL - REVENDAS'!$A$3:$A$98), 0)),"")=0,"",IFERROR(INDEX('IRAÊ MEL - REVENDAS'!$A$3:$A$98, MATCH(0,COUNTIF(Insights!$F$16:F62, 'IRAÊ MEL - REVENDAS'!$A$3:$A$98), 0)),""))</f>
        <v/>
      </c>
      <c r="G63" s="14" t="str">
        <f>IF(F63="","",SUMIFS('IRAÊ MEL - REVENDAS'!#REF!,'IRAÊ MEL - REVENDAS'!A:A,Insights!F63,'IRAÊ MEL - REVENDAS'!#REF!,"Won"))</f>
        <v/>
      </c>
      <c r="I63" s="6" t="str">
        <f>IF('Settings &amp; Instructions'!G64=0,"",'Settings &amp; Instructions'!G64)</f>
        <v/>
      </c>
      <c r="J63" s="16" t="str">
        <f>IF(I63="","",IFERROR(COUNTIFS('IRAÊ MEL - REVENDAS'!#REF!,"Won",'IRAÊ MEL - REVENDAS'!D:D,Insights!I63)/SUM(COUNTIFS('IRAÊ MEL - REVENDAS'!#REF!,{"Won","Lost"},'IRAÊ MEL - REVENDAS'!D:D,Insights!I63)),0))</f>
        <v/>
      </c>
      <c r="L63" s="6" t="str">
        <f>IF('Settings &amp; Instructions'!A64="","",'Settings &amp; Instructions'!A64)</f>
        <v/>
      </c>
      <c r="M63" s="6" t="str">
        <f>IF(L63="","",COUNTIF('IRAÊ MEL - REVENDAS'!#REF!,Insights!L63))</f>
        <v/>
      </c>
      <c r="N63" s="16" t="str">
        <f t="shared" si="0"/>
        <v/>
      </c>
    </row>
    <row r="64" spans="1:14" ht="24.95" customHeight="1">
      <c r="A64" s="6" t="str">
        <f>IF('Settings &amp; Instructions'!G65=0,"",'Settings &amp; Instructions'!G65)</f>
        <v/>
      </c>
      <c r="B64" s="15" t="str">
        <f>IF('Settings &amp; Instructions'!H65=0,"",'Settings &amp; Instructions'!H65)</f>
        <v/>
      </c>
      <c r="C64" s="15" t="str">
        <f>IF(A64="","",SUMIFS('IRAÊ MEL - REVENDAS'!#REF!,'IRAÊ MEL - REVENDAS'!D:D,Insights!A64,'IRAÊ MEL - REVENDAS'!#REF!,"Won"))</f>
        <v/>
      </c>
      <c r="D64" s="15" t="str">
        <f>IF(A64="","",SUMIFS('IRAÊ MEL - REVENDAS'!#REF!,'IRAÊ MEL - REVENDAS'!D:D,Insights!A64))</f>
        <v/>
      </c>
      <c r="F64" s="6" t="str">
        <f t="array" ref="F64">IF(IFERROR(INDEX('IRAÊ MEL - REVENDAS'!$A$3:$A$98, MATCH(0,COUNTIF(Insights!$F$16:F63, 'IRAÊ MEL - REVENDAS'!$A$3:$A$98), 0)),"")=0,"",IFERROR(INDEX('IRAÊ MEL - REVENDAS'!$A$3:$A$98, MATCH(0,COUNTIF(Insights!$F$16:F63, 'IRAÊ MEL - REVENDAS'!$A$3:$A$98), 0)),""))</f>
        <v/>
      </c>
      <c r="G64" s="14" t="str">
        <f>IF(F64="","",SUMIFS('IRAÊ MEL - REVENDAS'!#REF!,'IRAÊ MEL - REVENDAS'!A:A,Insights!F64,'IRAÊ MEL - REVENDAS'!#REF!,"Won"))</f>
        <v/>
      </c>
      <c r="I64" s="6" t="str">
        <f>IF('Settings &amp; Instructions'!G65=0,"",'Settings &amp; Instructions'!G65)</f>
        <v/>
      </c>
      <c r="J64" s="16" t="str">
        <f>IF(I64="","",IFERROR(COUNTIFS('IRAÊ MEL - REVENDAS'!#REF!,"Won",'IRAÊ MEL - REVENDAS'!D:D,Insights!I64)/SUM(COUNTIFS('IRAÊ MEL - REVENDAS'!#REF!,{"Won","Lost"},'IRAÊ MEL - REVENDAS'!D:D,Insights!I64)),0))</f>
        <v/>
      </c>
      <c r="L64" s="6" t="str">
        <f>IF('Settings &amp; Instructions'!A65="","",'Settings &amp; Instructions'!A65)</f>
        <v/>
      </c>
      <c r="M64" s="6" t="str">
        <f>IF(L64="","",COUNTIF('IRAÊ MEL - REVENDAS'!#REF!,Insights!L64))</f>
        <v/>
      </c>
      <c r="N64" s="16" t="str">
        <f t="shared" si="0"/>
        <v/>
      </c>
    </row>
    <row r="65" spans="1:14" ht="24.95" customHeight="1">
      <c r="A65" s="6" t="str">
        <f>IF('Settings &amp; Instructions'!G66=0,"",'Settings &amp; Instructions'!G66)</f>
        <v/>
      </c>
      <c r="B65" s="15" t="str">
        <f>IF('Settings &amp; Instructions'!H66=0,"",'Settings &amp; Instructions'!H66)</f>
        <v/>
      </c>
      <c r="C65" s="15" t="str">
        <f>IF(A65="","",SUMIFS('IRAÊ MEL - REVENDAS'!#REF!,'IRAÊ MEL - REVENDAS'!D:D,Insights!A65,'IRAÊ MEL - REVENDAS'!#REF!,"Won"))</f>
        <v/>
      </c>
      <c r="D65" s="15" t="str">
        <f>IF(A65="","",SUMIFS('IRAÊ MEL - REVENDAS'!#REF!,'IRAÊ MEL - REVENDAS'!D:D,Insights!A65))</f>
        <v/>
      </c>
      <c r="F65" s="6" t="str">
        <f t="array" ref="F65">IF(IFERROR(INDEX('IRAÊ MEL - REVENDAS'!$A$3:$A$98, MATCH(0,COUNTIF(Insights!$F$16:F64, 'IRAÊ MEL - REVENDAS'!$A$3:$A$98), 0)),"")=0,"",IFERROR(INDEX('IRAÊ MEL - REVENDAS'!$A$3:$A$98, MATCH(0,COUNTIF(Insights!$F$16:F64, 'IRAÊ MEL - REVENDAS'!$A$3:$A$98), 0)),""))</f>
        <v/>
      </c>
      <c r="G65" s="14" t="str">
        <f>IF(F65="","",SUMIFS('IRAÊ MEL - REVENDAS'!#REF!,'IRAÊ MEL - REVENDAS'!A:A,Insights!F65,'IRAÊ MEL - REVENDAS'!#REF!,"Won"))</f>
        <v/>
      </c>
      <c r="I65" s="6" t="str">
        <f>IF('Settings &amp; Instructions'!G66=0,"",'Settings &amp; Instructions'!G66)</f>
        <v/>
      </c>
      <c r="J65" s="16" t="str">
        <f>IF(I65="","",IFERROR(COUNTIFS('IRAÊ MEL - REVENDAS'!#REF!,"Won",'IRAÊ MEL - REVENDAS'!D:D,Insights!I65)/SUM(COUNTIFS('IRAÊ MEL - REVENDAS'!#REF!,{"Won","Lost"},'IRAÊ MEL - REVENDAS'!D:D,Insights!I65)),0))</f>
        <v/>
      </c>
      <c r="L65" s="6" t="str">
        <f>IF('Settings &amp; Instructions'!A66="","",'Settings &amp; Instructions'!A66)</f>
        <v/>
      </c>
      <c r="M65" s="6" t="str">
        <f>IF(L65="","",COUNTIF('IRAÊ MEL - REVENDAS'!#REF!,Insights!L65))</f>
        <v/>
      </c>
      <c r="N65" s="16" t="str">
        <f t="shared" si="0"/>
        <v/>
      </c>
    </row>
    <row r="66" spans="1:14" ht="24.95" customHeight="1">
      <c r="A66" s="6" t="str">
        <f>IF('Settings &amp; Instructions'!G67=0,"",'Settings &amp; Instructions'!G67)</f>
        <v/>
      </c>
      <c r="B66" s="15" t="str">
        <f>IF('Settings &amp; Instructions'!H67=0,"",'Settings &amp; Instructions'!H67)</f>
        <v/>
      </c>
      <c r="C66" s="15" t="str">
        <f>IF(A66="","",SUMIFS('IRAÊ MEL - REVENDAS'!#REF!,'IRAÊ MEL - REVENDAS'!D:D,Insights!A66,'IRAÊ MEL - REVENDAS'!#REF!,"Won"))</f>
        <v/>
      </c>
      <c r="D66" s="15" t="str">
        <f>IF(A66="","",SUMIFS('IRAÊ MEL - REVENDAS'!#REF!,'IRAÊ MEL - REVENDAS'!D:D,Insights!A66))</f>
        <v/>
      </c>
      <c r="F66" s="6" t="str">
        <f t="array" ref="F66">IF(IFERROR(INDEX('IRAÊ MEL - REVENDAS'!$A$3:$A$98, MATCH(0,COUNTIF(Insights!$F$16:F65, 'IRAÊ MEL - REVENDAS'!$A$3:$A$98), 0)),"")=0,"",IFERROR(INDEX('IRAÊ MEL - REVENDAS'!$A$3:$A$98, MATCH(0,COUNTIF(Insights!$F$16:F65, 'IRAÊ MEL - REVENDAS'!$A$3:$A$98), 0)),""))</f>
        <v/>
      </c>
      <c r="G66" s="14" t="str">
        <f>IF(F66="","",SUMIFS('IRAÊ MEL - REVENDAS'!#REF!,'IRAÊ MEL - REVENDAS'!A:A,Insights!F66,'IRAÊ MEL - REVENDAS'!#REF!,"Won"))</f>
        <v/>
      </c>
      <c r="I66" s="6" t="str">
        <f>IF('Settings &amp; Instructions'!G67=0,"",'Settings &amp; Instructions'!G67)</f>
        <v/>
      </c>
      <c r="J66" s="16" t="str">
        <f>IF(I66="","",IFERROR(COUNTIFS('IRAÊ MEL - REVENDAS'!#REF!,"Won",'IRAÊ MEL - REVENDAS'!D:D,Insights!I66)/SUM(COUNTIFS('IRAÊ MEL - REVENDAS'!#REF!,{"Won","Lost"},'IRAÊ MEL - REVENDAS'!D:D,Insights!I66)),0))</f>
        <v/>
      </c>
      <c r="L66" s="6" t="str">
        <f>IF('Settings &amp; Instructions'!A67="","",'Settings &amp; Instructions'!A67)</f>
        <v/>
      </c>
      <c r="M66" s="6" t="str">
        <f>IF(L66="","",COUNTIF('IRAÊ MEL - REVENDAS'!#REF!,Insights!L66))</f>
        <v/>
      </c>
      <c r="N66" s="16" t="str">
        <f t="shared" si="0"/>
        <v/>
      </c>
    </row>
    <row r="67" spans="1:14" ht="24.95" customHeight="1">
      <c r="A67" s="6" t="str">
        <f>IF('Settings &amp; Instructions'!G68=0,"",'Settings &amp; Instructions'!G68)</f>
        <v/>
      </c>
      <c r="B67" s="15" t="str">
        <f>IF('Settings &amp; Instructions'!H68=0,"",'Settings &amp; Instructions'!H68)</f>
        <v/>
      </c>
      <c r="C67" s="15" t="str">
        <f>IF(A67="","",SUMIFS('IRAÊ MEL - REVENDAS'!#REF!,'IRAÊ MEL - REVENDAS'!D:D,Insights!A67,'IRAÊ MEL - REVENDAS'!#REF!,"Won"))</f>
        <v/>
      </c>
      <c r="D67" s="15" t="str">
        <f>IF(A67="","",SUMIFS('IRAÊ MEL - REVENDAS'!#REF!,'IRAÊ MEL - REVENDAS'!D:D,Insights!A67))</f>
        <v/>
      </c>
      <c r="F67" s="6" t="str">
        <f t="array" ref="F67">IF(IFERROR(INDEX('IRAÊ MEL - REVENDAS'!$A$3:$A$98, MATCH(0,COUNTIF(Insights!$F$16:F66, 'IRAÊ MEL - REVENDAS'!$A$3:$A$98), 0)),"")=0,"",IFERROR(INDEX('IRAÊ MEL - REVENDAS'!$A$3:$A$98, MATCH(0,COUNTIF(Insights!$F$16:F66, 'IRAÊ MEL - REVENDAS'!$A$3:$A$98), 0)),""))</f>
        <v/>
      </c>
      <c r="G67" s="14" t="str">
        <f>IF(F67="","",SUMIFS('IRAÊ MEL - REVENDAS'!#REF!,'IRAÊ MEL - REVENDAS'!A:A,Insights!F67,'IRAÊ MEL - REVENDAS'!#REF!,"Won"))</f>
        <v/>
      </c>
      <c r="I67" s="6" t="str">
        <f>IF('Settings &amp; Instructions'!G68=0,"",'Settings &amp; Instructions'!G68)</f>
        <v/>
      </c>
      <c r="J67" s="16" t="str">
        <f>IF(I67="","",IFERROR(COUNTIFS('IRAÊ MEL - REVENDAS'!#REF!,"Won",'IRAÊ MEL - REVENDAS'!D:D,Insights!I67)/SUM(COUNTIFS('IRAÊ MEL - REVENDAS'!#REF!,{"Won","Lost"},'IRAÊ MEL - REVENDAS'!D:D,Insights!I67)),0))</f>
        <v/>
      </c>
      <c r="L67" s="6" t="str">
        <f>IF('Settings &amp; Instructions'!A68="","",'Settings &amp; Instructions'!A68)</f>
        <v/>
      </c>
      <c r="M67" s="6" t="str">
        <f>IF(L67="","",COUNTIF('IRAÊ MEL - REVENDAS'!#REF!,Insights!L67))</f>
        <v/>
      </c>
      <c r="N67" s="16" t="str">
        <f t="shared" si="0"/>
        <v/>
      </c>
    </row>
    <row r="68" spans="1:14" ht="24.95" customHeight="1">
      <c r="A68" s="6" t="str">
        <f>IF('Settings &amp; Instructions'!G69=0,"",'Settings &amp; Instructions'!G69)</f>
        <v/>
      </c>
      <c r="B68" s="15" t="str">
        <f>IF('Settings &amp; Instructions'!H69=0,"",'Settings &amp; Instructions'!H69)</f>
        <v/>
      </c>
      <c r="C68" s="15" t="str">
        <f>IF(A68="","",SUMIFS('IRAÊ MEL - REVENDAS'!#REF!,'IRAÊ MEL - REVENDAS'!D:D,Insights!A68,'IRAÊ MEL - REVENDAS'!#REF!,"Won"))</f>
        <v/>
      </c>
      <c r="D68" s="15" t="str">
        <f>IF(A68="","",SUMIFS('IRAÊ MEL - REVENDAS'!#REF!,'IRAÊ MEL - REVENDAS'!D:D,Insights!A68))</f>
        <v/>
      </c>
      <c r="F68" s="6" t="str">
        <f t="array" ref="F68">IF(IFERROR(INDEX('IRAÊ MEL - REVENDAS'!$A$3:$A$98, MATCH(0,COUNTIF(Insights!$F$16:F67, 'IRAÊ MEL - REVENDAS'!$A$3:$A$98), 0)),"")=0,"",IFERROR(INDEX('IRAÊ MEL - REVENDAS'!$A$3:$A$98, MATCH(0,COUNTIF(Insights!$F$16:F67, 'IRAÊ MEL - REVENDAS'!$A$3:$A$98), 0)),""))</f>
        <v/>
      </c>
      <c r="G68" s="14" t="str">
        <f>IF(F68="","",SUMIFS('IRAÊ MEL - REVENDAS'!#REF!,'IRAÊ MEL - REVENDAS'!A:A,Insights!F68,'IRAÊ MEL - REVENDAS'!#REF!,"Won"))</f>
        <v/>
      </c>
      <c r="I68" s="6" t="str">
        <f>IF('Settings &amp; Instructions'!G69=0,"",'Settings &amp; Instructions'!G69)</f>
        <v/>
      </c>
      <c r="J68" s="16" t="str">
        <f>IF(I68="","",IFERROR(COUNTIFS('IRAÊ MEL - REVENDAS'!#REF!,"Won",'IRAÊ MEL - REVENDAS'!D:D,Insights!I68)/SUM(COUNTIFS('IRAÊ MEL - REVENDAS'!#REF!,{"Won","Lost"},'IRAÊ MEL - REVENDAS'!D:D,Insights!I68)),0))</f>
        <v/>
      </c>
      <c r="L68" s="6" t="str">
        <f>IF('Settings &amp; Instructions'!A69="","",'Settings &amp; Instructions'!A69)</f>
        <v/>
      </c>
      <c r="M68" s="6" t="str">
        <f>IF(L68="","",COUNTIF('IRAÊ MEL - REVENDAS'!#REF!,Insights!L68))</f>
        <v/>
      </c>
      <c r="N68" s="16" t="str">
        <f t="shared" si="0"/>
        <v/>
      </c>
    </row>
    <row r="69" spans="1:14" ht="24.95" customHeight="1">
      <c r="A69" s="6" t="str">
        <f>IF('Settings &amp; Instructions'!G70=0,"",'Settings &amp; Instructions'!G70)</f>
        <v/>
      </c>
      <c r="B69" s="15" t="str">
        <f>IF('Settings &amp; Instructions'!H70=0,"",'Settings &amp; Instructions'!H70)</f>
        <v/>
      </c>
      <c r="C69" s="15" t="str">
        <f>IF(A69="","",SUMIFS('IRAÊ MEL - REVENDAS'!#REF!,'IRAÊ MEL - REVENDAS'!D:D,Insights!A69,'IRAÊ MEL - REVENDAS'!#REF!,"Won"))</f>
        <v/>
      </c>
      <c r="D69" s="15" t="str">
        <f>IF(A69="","",SUMIFS('IRAÊ MEL - REVENDAS'!#REF!,'IRAÊ MEL - REVENDAS'!D:D,Insights!A69))</f>
        <v/>
      </c>
      <c r="F69" s="6" t="str">
        <f t="array" ref="F69">IF(IFERROR(INDEX('IRAÊ MEL - REVENDAS'!$A$3:$A$98, MATCH(0,COUNTIF(Insights!$F$16:F68, 'IRAÊ MEL - REVENDAS'!$A$3:$A$98), 0)),"")=0,"",IFERROR(INDEX('IRAÊ MEL - REVENDAS'!$A$3:$A$98, MATCH(0,COUNTIF(Insights!$F$16:F68, 'IRAÊ MEL - REVENDAS'!$A$3:$A$98), 0)),""))</f>
        <v/>
      </c>
      <c r="G69" s="14" t="str">
        <f>IF(F69="","",SUMIFS('IRAÊ MEL - REVENDAS'!#REF!,'IRAÊ MEL - REVENDAS'!A:A,Insights!F69,'IRAÊ MEL - REVENDAS'!#REF!,"Won"))</f>
        <v/>
      </c>
      <c r="I69" s="6" t="str">
        <f>IF('Settings &amp; Instructions'!G70=0,"",'Settings &amp; Instructions'!G70)</f>
        <v/>
      </c>
      <c r="J69" s="16" t="str">
        <f>IF(I69="","",IFERROR(COUNTIFS('IRAÊ MEL - REVENDAS'!#REF!,"Won",'IRAÊ MEL - REVENDAS'!D:D,Insights!I69)/SUM(COUNTIFS('IRAÊ MEL - REVENDAS'!#REF!,{"Won","Lost"},'IRAÊ MEL - REVENDAS'!D:D,Insights!I69)),0))</f>
        <v/>
      </c>
      <c r="L69" s="6" t="str">
        <f>IF('Settings &amp; Instructions'!A70="","",'Settings &amp; Instructions'!A70)</f>
        <v/>
      </c>
      <c r="M69" s="6" t="str">
        <f>IF(L69="","",COUNTIF('IRAÊ MEL - REVENDAS'!#REF!,Insights!L69))</f>
        <v/>
      </c>
      <c r="N69" s="16" t="str">
        <f t="shared" si="0"/>
        <v/>
      </c>
    </row>
    <row r="70" spans="1:14" ht="24.95" customHeight="1">
      <c r="A70" s="6" t="str">
        <f>IF('Settings &amp; Instructions'!G71=0,"",'Settings &amp; Instructions'!G71)</f>
        <v/>
      </c>
      <c r="B70" s="15" t="str">
        <f>IF('Settings &amp; Instructions'!H71=0,"",'Settings &amp; Instructions'!H71)</f>
        <v/>
      </c>
      <c r="C70" s="15" t="str">
        <f>IF(A70="","",SUMIFS('IRAÊ MEL - REVENDAS'!#REF!,'IRAÊ MEL - REVENDAS'!D:D,Insights!A70,'IRAÊ MEL - REVENDAS'!#REF!,"Won"))</f>
        <v/>
      </c>
      <c r="D70" s="15" t="str">
        <f>IF(A70="","",SUMIFS('IRAÊ MEL - REVENDAS'!#REF!,'IRAÊ MEL - REVENDAS'!D:D,Insights!A70))</f>
        <v/>
      </c>
      <c r="F70" s="6" t="str">
        <f t="array" ref="F70">IF(IFERROR(INDEX('IRAÊ MEL - REVENDAS'!$A$3:$A$98, MATCH(0,COUNTIF(Insights!$F$16:F69, 'IRAÊ MEL - REVENDAS'!$A$3:$A$98), 0)),"")=0,"",IFERROR(INDEX('IRAÊ MEL - REVENDAS'!$A$3:$A$98, MATCH(0,COUNTIF(Insights!$F$16:F69, 'IRAÊ MEL - REVENDAS'!$A$3:$A$98), 0)),""))</f>
        <v/>
      </c>
      <c r="G70" s="14" t="str">
        <f>IF(F70="","",SUMIFS('IRAÊ MEL - REVENDAS'!#REF!,'IRAÊ MEL - REVENDAS'!A:A,Insights!F70,'IRAÊ MEL - REVENDAS'!#REF!,"Won"))</f>
        <v/>
      </c>
      <c r="I70" s="6" t="str">
        <f>IF('Settings &amp; Instructions'!G71=0,"",'Settings &amp; Instructions'!G71)</f>
        <v/>
      </c>
      <c r="J70" s="16" t="str">
        <f>IF(I70="","",IFERROR(COUNTIFS('IRAÊ MEL - REVENDAS'!#REF!,"Won",'IRAÊ MEL - REVENDAS'!D:D,Insights!I70)/SUM(COUNTIFS('IRAÊ MEL - REVENDAS'!#REF!,{"Won","Lost"},'IRAÊ MEL - REVENDAS'!D:D,Insights!I70)),0))</f>
        <v/>
      </c>
      <c r="L70" s="6" t="str">
        <f>IF('Settings &amp; Instructions'!A71="","",'Settings &amp; Instructions'!A71)</f>
        <v/>
      </c>
      <c r="M70" s="6" t="str">
        <f>IF(L70="","",COUNTIF('IRAÊ MEL - REVENDAS'!#REF!,Insights!L70))</f>
        <v/>
      </c>
      <c r="N70" s="16" t="str">
        <f t="shared" si="0"/>
        <v/>
      </c>
    </row>
    <row r="71" spans="1:14" ht="24.95" customHeight="1">
      <c r="A71" s="6" t="str">
        <f>IF('Settings &amp; Instructions'!G72=0,"",'Settings &amp; Instructions'!G72)</f>
        <v/>
      </c>
      <c r="B71" s="15" t="str">
        <f>IF('Settings &amp; Instructions'!H72=0,"",'Settings &amp; Instructions'!H72)</f>
        <v/>
      </c>
      <c r="C71" s="15" t="str">
        <f>IF(A71="","",SUMIFS('IRAÊ MEL - REVENDAS'!#REF!,'IRAÊ MEL - REVENDAS'!D:D,Insights!A71,'IRAÊ MEL - REVENDAS'!#REF!,"Won"))</f>
        <v/>
      </c>
      <c r="D71" s="15" t="str">
        <f>IF(A71="","",SUMIFS('IRAÊ MEL - REVENDAS'!#REF!,'IRAÊ MEL - REVENDAS'!D:D,Insights!A71))</f>
        <v/>
      </c>
      <c r="F71" s="6" t="str">
        <f t="array" ref="F71">IF(IFERROR(INDEX('IRAÊ MEL - REVENDAS'!$A$3:$A$98, MATCH(0,COUNTIF(Insights!$F$16:F70, 'IRAÊ MEL - REVENDAS'!$A$3:$A$98), 0)),"")=0,"",IFERROR(INDEX('IRAÊ MEL - REVENDAS'!$A$3:$A$98, MATCH(0,COUNTIF(Insights!$F$16:F70, 'IRAÊ MEL - REVENDAS'!$A$3:$A$98), 0)),""))</f>
        <v/>
      </c>
      <c r="G71" s="14" t="str">
        <f>IF(F71="","",SUMIFS('IRAÊ MEL - REVENDAS'!#REF!,'IRAÊ MEL - REVENDAS'!A:A,Insights!F71,'IRAÊ MEL - REVENDAS'!#REF!,"Won"))</f>
        <v/>
      </c>
      <c r="I71" s="6" t="str">
        <f>IF('Settings &amp; Instructions'!G72=0,"",'Settings &amp; Instructions'!G72)</f>
        <v/>
      </c>
      <c r="J71" s="16" t="str">
        <f>IF(I71="","",IFERROR(COUNTIFS('IRAÊ MEL - REVENDAS'!#REF!,"Won",'IRAÊ MEL - REVENDAS'!D:D,Insights!I71)/SUM(COUNTIFS('IRAÊ MEL - REVENDAS'!#REF!,{"Won","Lost"},'IRAÊ MEL - REVENDAS'!D:D,Insights!I71)),0))</f>
        <v/>
      </c>
      <c r="L71" s="6" t="str">
        <f>IF('Settings &amp; Instructions'!A72="","",'Settings &amp; Instructions'!A72)</f>
        <v/>
      </c>
      <c r="M71" s="6" t="str">
        <f>IF(L71="","",COUNTIF('IRAÊ MEL - REVENDAS'!#REF!,Insights!L71))</f>
        <v/>
      </c>
      <c r="N71" s="16" t="str">
        <f t="shared" si="0"/>
        <v/>
      </c>
    </row>
    <row r="72" spans="1:14" ht="24.95" customHeight="1">
      <c r="A72" s="6" t="str">
        <f>IF('Settings &amp; Instructions'!G73=0,"",'Settings &amp; Instructions'!G73)</f>
        <v/>
      </c>
      <c r="B72" s="15" t="str">
        <f>IF('Settings &amp; Instructions'!H73=0,"",'Settings &amp; Instructions'!H73)</f>
        <v/>
      </c>
      <c r="C72" s="15" t="str">
        <f>IF(A72="","",SUMIFS('IRAÊ MEL - REVENDAS'!#REF!,'IRAÊ MEL - REVENDAS'!D:D,Insights!A72,'IRAÊ MEL - REVENDAS'!#REF!,"Won"))</f>
        <v/>
      </c>
      <c r="D72" s="15" t="str">
        <f>IF(A72="","",SUMIFS('IRAÊ MEL - REVENDAS'!#REF!,'IRAÊ MEL - REVENDAS'!D:D,Insights!A72))</f>
        <v/>
      </c>
      <c r="F72" s="6" t="str">
        <f t="array" ref="F72">IF(IFERROR(INDEX('IRAÊ MEL - REVENDAS'!$A$3:$A$98, MATCH(0,COUNTIF(Insights!$F$16:F71, 'IRAÊ MEL - REVENDAS'!$A$3:$A$98), 0)),"")=0,"",IFERROR(INDEX('IRAÊ MEL - REVENDAS'!$A$3:$A$98, MATCH(0,COUNTIF(Insights!$F$16:F71, 'IRAÊ MEL - REVENDAS'!$A$3:$A$98), 0)),""))</f>
        <v/>
      </c>
      <c r="G72" s="14" t="str">
        <f>IF(F72="","",SUMIFS('IRAÊ MEL - REVENDAS'!#REF!,'IRAÊ MEL - REVENDAS'!A:A,Insights!F72,'IRAÊ MEL - REVENDAS'!#REF!,"Won"))</f>
        <v/>
      </c>
      <c r="I72" s="6" t="str">
        <f>IF('Settings &amp; Instructions'!G73=0,"",'Settings &amp; Instructions'!G73)</f>
        <v/>
      </c>
      <c r="J72" s="16" t="str">
        <f>IF(I72="","",IFERROR(COUNTIFS('IRAÊ MEL - REVENDAS'!#REF!,"Won",'IRAÊ MEL - REVENDAS'!D:D,Insights!I72)/SUM(COUNTIFS('IRAÊ MEL - REVENDAS'!#REF!,{"Won","Lost"},'IRAÊ MEL - REVENDAS'!D:D,Insights!I72)),0))</f>
        <v/>
      </c>
      <c r="L72" s="6" t="str">
        <f>IF('Settings &amp; Instructions'!A73="","",'Settings &amp; Instructions'!A73)</f>
        <v/>
      </c>
      <c r="M72" s="6" t="str">
        <f>IF(L72="","",COUNTIF('IRAÊ MEL - REVENDAS'!#REF!,Insights!L72))</f>
        <v/>
      </c>
      <c r="N72" s="16" t="str">
        <f t="shared" si="0"/>
        <v/>
      </c>
    </row>
    <row r="73" spans="1:14" ht="24.95" customHeight="1">
      <c r="A73" s="6" t="str">
        <f>IF('Settings &amp; Instructions'!G74=0,"",'Settings &amp; Instructions'!G74)</f>
        <v/>
      </c>
      <c r="B73" s="15" t="str">
        <f>IF('Settings &amp; Instructions'!H74=0,"",'Settings &amp; Instructions'!H74)</f>
        <v/>
      </c>
      <c r="C73" s="15" t="str">
        <f>IF(A73="","",SUMIFS('IRAÊ MEL - REVENDAS'!#REF!,'IRAÊ MEL - REVENDAS'!D:D,Insights!A73,'IRAÊ MEL - REVENDAS'!#REF!,"Won"))</f>
        <v/>
      </c>
      <c r="D73" s="15" t="str">
        <f>IF(A73="","",SUMIFS('IRAÊ MEL - REVENDAS'!#REF!,'IRAÊ MEL - REVENDAS'!D:D,Insights!A73))</f>
        <v/>
      </c>
      <c r="F73" s="6" t="str">
        <f t="array" ref="F73">IF(IFERROR(INDEX('IRAÊ MEL - REVENDAS'!$A$3:$A$98, MATCH(0,COUNTIF(Insights!$F$16:F72, 'IRAÊ MEL - REVENDAS'!$A$3:$A$98), 0)),"")=0,"",IFERROR(INDEX('IRAÊ MEL - REVENDAS'!$A$3:$A$98, MATCH(0,COUNTIF(Insights!$F$16:F72, 'IRAÊ MEL - REVENDAS'!$A$3:$A$98), 0)),""))</f>
        <v/>
      </c>
      <c r="G73" s="14" t="str">
        <f>IF(F73="","",SUMIFS('IRAÊ MEL - REVENDAS'!#REF!,'IRAÊ MEL - REVENDAS'!A:A,Insights!F73,'IRAÊ MEL - REVENDAS'!#REF!,"Won"))</f>
        <v/>
      </c>
      <c r="I73" s="6" t="str">
        <f>IF('Settings &amp; Instructions'!G74=0,"",'Settings &amp; Instructions'!G74)</f>
        <v/>
      </c>
      <c r="J73" s="16" t="str">
        <f>IF(I73="","",IFERROR(COUNTIFS('IRAÊ MEL - REVENDAS'!#REF!,"Won",'IRAÊ MEL - REVENDAS'!D:D,Insights!I73)/SUM(COUNTIFS('IRAÊ MEL - REVENDAS'!#REF!,{"Won","Lost"},'IRAÊ MEL - REVENDAS'!D:D,Insights!I73)),0))</f>
        <v/>
      </c>
      <c r="L73" s="6" t="str">
        <f>IF('Settings &amp; Instructions'!A74="","",'Settings &amp; Instructions'!A74)</f>
        <v/>
      </c>
      <c r="M73" s="6" t="str">
        <f>IF(L73="","",COUNTIF('IRAÊ MEL - REVENDAS'!#REF!,Insights!L73))</f>
        <v/>
      </c>
      <c r="N73" s="16" t="str">
        <f t="shared" si="0"/>
        <v/>
      </c>
    </row>
    <row r="74" spans="1:14" ht="24.95" customHeight="1">
      <c r="A74" s="6" t="str">
        <f>IF('Settings &amp; Instructions'!G75=0,"",'Settings &amp; Instructions'!G75)</f>
        <v/>
      </c>
      <c r="B74" s="15" t="str">
        <f>IF('Settings &amp; Instructions'!H75=0,"",'Settings &amp; Instructions'!H75)</f>
        <v/>
      </c>
      <c r="C74" s="15" t="str">
        <f>IF(A74="","",SUMIFS('IRAÊ MEL - REVENDAS'!#REF!,'IRAÊ MEL - REVENDAS'!D:D,Insights!A74,'IRAÊ MEL - REVENDAS'!#REF!,"Won"))</f>
        <v/>
      </c>
      <c r="D74" s="15" t="str">
        <f>IF(A74="","",SUMIFS('IRAÊ MEL - REVENDAS'!#REF!,'IRAÊ MEL - REVENDAS'!D:D,Insights!A74))</f>
        <v/>
      </c>
      <c r="F74" s="6" t="str">
        <f t="array" ref="F74">IF(IFERROR(INDEX('IRAÊ MEL - REVENDAS'!$A$3:$A$98, MATCH(0,COUNTIF(Insights!$F$16:F73, 'IRAÊ MEL - REVENDAS'!$A$3:$A$98), 0)),"")=0,"",IFERROR(INDEX('IRAÊ MEL - REVENDAS'!$A$3:$A$98, MATCH(0,COUNTIF(Insights!$F$16:F73, 'IRAÊ MEL - REVENDAS'!$A$3:$A$98), 0)),""))</f>
        <v/>
      </c>
      <c r="G74" s="14" t="str">
        <f>IF(F74="","",SUMIFS('IRAÊ MEL - REVENDAS'!#REF!,'IRAÊ MEL - REVENDAS'!A:A,Insights!F74,'IRAÊ MEL - REVENDAS'!#REF!,"Won"))</f>
        <v/>
      </c>
      <c r="I74" s="6" t="str">
        <f>IF('Settings &amp; Instructions'!G75=0,"",'Settings &amp; Instructions'!G75)</f>
        <v/>
      </c>
      <c r="J74" s="16" t="str">
        <f>IF(I74="","",IFERROR(COUNTIFS('IRAÊ MEL - REVENDAS'!#REF!,"Won",'IRAÊ MEL - REVENDAS'!D:D,Insights!I74)/SUM(COUNTIFS('IRAÊ MEL - REVENDAS'!#REF!,{"Won","Lost"},'IRAÊ MEL - REVENDAS'!D:D,Insights!I74)),0))</f>
        <v/>
      </c>
      <c r="L74" s="6" t="str">
        <f>IF('Settings &amp; Instructions'!A75="","",'Settings &amp; Instructions'!A75)</f>
        <v/>
      </c>
      <c r="M74" s="6" t="str">
        <f>IF(L74="","",COUNTIF('IRAÊ MEL - REVENDAS'!#REF!,Insights!L74))</f>
        <v/>
      </c>
      <c r="N74" s="16" t="str">
        <f t="shared" si="0"/>
        <v/>
      </c>
    </row>
    <row r="75" spans="1:14" ht="24.95" customHeight="1">
      <c r="A75" s="6" t="str">
        <f>IF('Settings &amp; Instructions'!G76=0,"",'Settings &amp; Instructions'!G76)</f>
        <v/>
      </c>
      <c r="B75" s="15" t="str">
        <f>IF('Settings &amp; Instructions'!H76=0,"",'Settings &amp; Instructions'!H76)</f>
        <v/>
      </c>
      <c r="C75" s="15" t="str">
        <f>IF(A75="","",SUMIFS('IRAÊ MEL - REVENDAS'!#REF!,'IRAÊ MEL - REVENDAS'!D:D,Insights!A75,'IRAÊ MEL - REVENDAS'!#REF!,"Won"))</f>
        <v/>
      </c>
      <c r="D75" s="15" t="str">
        <f>IF(A75="","",SUMIFS('IRAÊ MEL - REVENDAS'!#REF!,'IRAÊ MEL - REVENDAS'!D:D,Insights!A75))</f>
        <v/>
      </c>
      <c r="F75" s="6" t="str">
        <f t="array" ref="F75">IF(IFERROR(INDEX('IRAÊ MEL - REVENDAS'!$A$3:$A$98, MATCH(0,COUNTIF(Insights!$F$16:F74, 'IRAÊ MEL - REVENDAS'!$A$3:$A$98), 0)),"")=0,"",IFERROR(INDEX('IRAÊ MEL - REVENDAS'!$A$3:$A$98, MATCH(0,COUNTIF(Insights!$F$16:F74, 'IRAÊ MEL - REVENDAS'!$A$3:$A$98), 0)),""))</f>
        <v/>
      </c>
      <c r="G75" s="14" t="str">
        <f>IF(F75="","",SUMIFS('IRAÊ MEL - REVENDAS'!#REF!,'IRAÊ MEL - REVENDAS'!A:A,Insights!F75,'IRAÊ MEL - REVENDAS'!#REF!,"Won"))</f>
        <v/>
      </c>
      <c r="I75" s="6" t="str">
        <f>IF('Settings &amp; Instructions'!G76=0,"",'Settings &amp; Instructions'!G76)</f>
        <v/>
      </c>
      <c r="J75" s="16" t="str">
        <f>IF(I75="","",IFERROR(COUNTIFS('IRAÊ MEL - REVENDAS'!#REF!,"Won",'IRAÊ MEL - REVENDAS'!D:D,Insights!I75)/SUM(COUNTIFS('IRAÊ MEL - REVENDAS'!#REF!,{"Won","Lost"},'IRAÊ MEL - REVENDAS'!D:D,Insights!I75)),0))</f>
        <v/>
      </c>
      <c r="L75" s="6" t="str">
        <f>IF('Settings &amp; Instructions'!A76="","",'Settings &amp; Instructions'!A76)</f>
        <v/>
      </c>
      <c r="M75" s="6" t="str">
        <f>IF(L75="","",COUNTIF('IRAÊ MEL - REVENDAS'!#REF!,Insights!L75))</f>
        <v/>
      </c>
      <c r="N75" s="16" t="str">
        <f t="shared" si="0"/>
        <v/>
      </c>
    </row>
    <row r="76" spans="1:14" ht="24.95" customHeight="1">
      <c r="A76" s="6" t="str">
        <f>IF('Settings &amp; Instructions'!G77=0,"",'Settings &amp; Instructions'!G77)</f>
        <v/>
      </c>
      <c r="B76" s="15" t="str">
        <f>IF('Settings &amp; Instructions'!H77=0,"",'Settings &amp; Instructions'!H77)</f>
        <v/>
      </c>
      <c r="C76" s="15" t="str">
        <f>IF(A76="","",SUMIFS('IRAÊ MEL - REVENDAS'!#REF!,'IRAÊ MEL - REVENDAS'!D:D,Insights!A76,'IRAÊ MEL - REVENDAS'!#REF!,"Won"))</f>
        <v/>
      </c>
      <c r="D76" s="15" t="str">
        <f>IF(A76="","",SUMIFS('IRAÊ MEL - REVENDAS'!#REF!,'IRAÊ MEL - REVENDAS'!D:D,Insights!A76))</f>
        <v/>
      </c>
      <c r="F76" s="6" t="str">
        <f t="array" ref="F76">IF(IFERROR(INDEX('IRAÊ MEL - REVENDAS'!$A$3:$A$98, MATCH(0,COUNTIF(Insights!$F$16:F75, 'IRAÊ MEL - REVENDAS'!$A$3:$A$98), 0)),"")=0,"",IFERROR(INDEX('IRAÊ MEL - REVENDAS'!$A$3:$A$98, MATCH(0,COUNTIF(Insights!$F$16:F75, 'IRAÊ MEL - REVENDAS'!$A$3:$A$98), 0)),""))</f>
        <v/>
      </c>
      <c r="G76" s="14" t="str">
        <f>IF(F76="","",SUMIFS('IRAÊ MEL - REVENDAS'!#REF!,'IRAÊ MEL - REVENDAS'!A:A,Insights!F76,'IRAÊ MEL - REVENDAS'!#REF!,"Won"))</f>
        <v/>
      </c>
      <c r="I76" s="6" t="str">
        <f>IF('Settings &amp; Instructions'!G77=0,"",'Settings &amp; Instructions'!G77)</f>
        <v/>
      </c>
      <c r="J76" s="16" t="str">
        <f>IF(I76="","",IFERROR(COUNTIFS('IRAÊ MEL - REVENDAS'!#REF!,"Won",'IRAÊ MEL - REVENDAS'!D:D,Insights!I76)/SUM(COUNTIFS('IRAÊ MEL - REVENDAS'!#REF!,{"Won","Lost"},'IRAÊ MEL - REVENDAS'!D:D,Insights!I76)),0))</f>
        <v/>
      </c>
      <c r="L76" s="6" t="str">
        <f>IF('Settings &amp; Instructions'!A77="","",'Settings &amp; Instructions'!A77)</f>
        <v/>
      </c>
      <c r="M76" s="6" t="str">
        <f>IF(L76="","",COUNTIF('IRAÊ MEL - REVENDAS'!#REF!,Insights!L76))</f>
        <v/>
      </c>
      <c r="N76" s="16" t="str">
        <f t="shared" si="0"/>
        <v/>
      </c>
    </row>
    <row r="77" spans="1:14" ht="24.95" customHeight="1">
      <c r="A77" s="6" t="str">
        <f>IF('Settings &amp; Instructions'!G78=0,"",'Settings &amp; Instructions'!G78)</f>
        <v/>
      </c>
      <c r="B77" s="15" t="str">
        <f>IF('Settings &amp; Instructions'!H78=0,"",'Settings &amp; Instructions'!H78)</f>
        <v/>
      </c>
      <c r="C77" s="15" t="str">
        <f>IF(A77="","",SUMIFS('IRAÊ MEL - REVENDAS'!#REF!,'IRAÊ MEL - REVENDAS'!D:D,Insights!A77,'IRAÊ MEL - REVENDAS'!#REF!,"Won"))</f>
        <v/>
      </c>
      <c r="D77" s="15" t="str">
        <f>IF(A77="","",SUMIFS('IRAÊ MEL - REVENDAS'!#REF!,'IRAÊ MEL - REVENDAS'!D:D,Insights!A77))</f>
        <v/>
      </c>
      <c r="F77" s="6" t="str">
        <f t="array" ref="F77">IF(IFERROR(INDEX('IRAÊ MEL - REVENDAS'!$A$3:$A$98, MATCH(0,COUNTIF(Insights!$F$16:F76, 'IRAÊ MEL - REVENDAS'!$A$3:$A$98), 0)),"")=0,"",IFERROR(INDEX('IRAÊ MEL - REVENDAS'!$A$3:$A$98, MATCH(0,COUNTIF(Insights!$F$16:F76, 'IRAÊ MEL - REVENDAS'!$A$3:$A$98), 0)),""))</f>
        <v/>
      </c>
      <c r="G77" s="14" t="str">
        <f>IF(F77="","",SUMIFS('IRAÊ MEL - REVENDAS'!#REF!,'IRAÊ MEL - REVENDAS'!A:A,Insights!F77,'IRAÊ MEL - REVENDAS'!#REF!,"Won"))</f>
        <v/>
      </c>
      <c r="I77" s="6" t="str">
        <f>IF('Settings &amp; Instructions'!G78=0,"",'Settings &amp; Instructions'!G78)</f>
        <v/>
      </c>
      <c r="J77" s="16" t="str">
        <f>IF(I77="","",IFERROR(COUNTIFS('IRAÊ MEL - REVENDAS'!#REF!,"Won",'IRAÊ MEL - REVENDAS'!D:D,Insights!I77)/SUM(COUNTIFS('IRAÊ MEL - REVENDAS'!#REF!,{"Won","Lost"},'IRAÊ MEL - REVENDAS'!D:D,Insights!I77)),0))</f>
        <v/>
      </c>
      <c r="L77" s="6" t="str">
        <f>IF('Settings &amp; Instructions'!A78="","",'Settings &amp; Instructions'!A78)</f>
        <v/>
      </c>
      <c r="M77" s="6" t="str">
        <f>IF(L77="","",COUNTIF('IRAÊ MEL - REVENDAS'!#REF!,Insights!L77))</f>
        <v/>
      </c>
      <c r="N77" s="16" t="str">
        <f t="shared" si="0"/>
        <v/>
      </c>
    </row>
    <row r="78" spans="1:14" ht="24.95" customHeight="1">
      <c r="A78" s="6" t="str">
        <f>IF('Settings &amp; Instructions'!G79=0,"",'Settings &amp; Instructions'!G79)</f>
        <v/>
      </c>
      <c r="B78" s="15" t="str">
        <f>IF('Settings &amp; Instructions'!H79=0,"",'Settings &amp; Instructions'!H79)</f>
        <v/>
      </c>
      <c r="C78" s="15" t="str">
        <f>IF(A78="","",SUMIFS('IRAÊ MEL - REVENDAS'!#REF!,'IRAÊ MEL - REVENDAS'!D:D,Insights!A78,'IRAÊ MEL - REVENDAS'!#REF!,"Won"))</f>
        <v/>
      </c>
      <c r="D78" s="15" t="str">
        <f>IF(A78="","",SUMIFS('IRAÊ MEL - REVENDAS'!#REF!,'IRAÊ MEL - REVENDAS'!D:D,Insights!A78))</f>
        <v/>
      </c>
      <c r="F78" s="6" t="str">
        <f t="array" ref="F78">IF(IFERROR(INDEX('IRAÊ MEL - REVENDAS'!$A$3:$A$98, MATCH(0,COUNTIF(Insights!$F$16:F77, 'IRAÊ MEL - REVENDAS'!$A$3:$A$98), 0)),"")=0,"",IFERROR(INDEX('IRAÊ MEL - REVENDAS'!$A$3:$A$98, MATCH(0,COUNTIF(Insights!$F$16:F77, 'IRAÊ MEL - REVENDAS'!$A$3:$A$98), 0)),""))</f>
        <v/>
      </c>
      <c r="G78" s="14" t="str">
        <f>IF(F78="","",SUMIFS('IRAÊ MEL - REVENDAS'!#REF!,'IRAÊ MEL - REVENDAS'!A:A,Insights!F78,'IRAÊ MEL - REVENDAS'!#REF!,"Won"))</f>
        <v/>
      </c>
      <c r="I78" s="6" t="str">
        <f>IF('Settings &amp; Instructions'!G79=0,"",'Settings &amp; Instructions'!G79)</f>
        <v/>
      </c>
      <c r="J78" s="16" t="str">
        <f>IF(I78="","",IFERROR(COUNTIFS('IRAÊ MEL - REVENDAS'!#REF!,"Won",'IRAÊ MEL - REVENDAS'!D:D,Insights!I78)/SUM(COUNTIFS('IRAÊ MEL - REVENDAS'!#REF!,{"Won","Lost"},'IRAÊ MEL - REVENDAS'!D:D,Insights!I78)),0))</f>
        <v/>
      </c>
      <c r="L78" s="6" t="str">
        <f>IF('Settings &amp; Instructions'!A79="","",'Settings &amp; Instructions'!A79)</f>
        <v/>
      </c>
      <c r="M78" s="6" t="str">
        <f>IF(L78="","",COUNTIF('IRAÊ MEL - REVENDAS'!#REF!,Insights!L78))</f>
        <v/>
      </c>
      <c r="N78" s="16" t="str">
        <f t="shared" si="0"/>
        <v/>
      </c>
    </row>
    <row r="79" spans="1:14" ht="24.95" customHeight="1">
      <c r="A79" s="6" t="str">
        <f>IF('Settings &amp; Instructions'!G80=0,"",'Settings &amp; Instructions'!G80)</f>
        <v/>
      </c>
      <c r="B79" s="15" t="str">
        <f>IF('Settings &amp; Instructions'!H80=0,"",'Settings &amp; Instructions'!H80)</f>
        <v/>
      </c>
      <c r="C79" s="15" t="str">
        <f>IF(A79="","",SUMIFS('IRAÊ MEL - REVENDAS'!#REF!,'IRAÊ MEL - REVENDAS'!D:D,Insights!A79,'IRAÊ MEL - REVENDAS'!#REF!,"Won"))</f>
        <v/>
      </c>
      <c r="D79" s="15" t="str">
        <f>IF(A79="","",SUMIFS('IRAÊ MEL - REVENDAS'!#REF!,'IRAÊ MEL - REVENDAS'!D:D,Insights!A79))</f>
        <v/>
      </c>
      <c r="F79" s="6" t="str">
        <f t="array" ref="F79">IF(IFERROR(INDEX('IRAÊ MEL - REVENDAS'!$A$3:$A$98, MATCH(0,COUNTIF(Insights!$F$16:F78, 'IRAÊ MEL - REVENDAS'!$A$3:$A$98), 0)),"")=0,"",IFERROR(INDEX('IRAÊ MEL - REVENDAS'!$A$3:$A$98, MATCH(0,COUNTIF(Insights!$F$16:F78, 'IRAÊ MEL - REVENDAS'!$A$3:$A$98), 0)),""))</f>
        <v/>
      </c>
      <c r="G79" s="14" t="str">
        <f>IF(F79="","",SUMIFS('IRAÊ MEL - REVENDAS'!#REF!,'IRAÊ MEL - REVENDAS'!A:A,Insights!F79,'IRAÊ MEL - REVENDAS'!#REF!,"Won"))</f>
        <v/>
      </c>
      <c r="I79" s="6" t="str">
        <f>IF('Settings &amp; Instructions'!G80=0,"",'Settings &amp; Instructions'!G80)</f>
        <v/>
      </c>
      <c r="J79" s="16" t="str">
        <f>IF(I79="","",IFERROR(COUNTIFS('IRAÊ MEL - REVENDAS'!#REF!,"Won",'IRAÊ MEL - REVENDAS'!D:D,Insights!I79)/SUM(COUNTIFS('IRAÊ MEL - REVENDAS'!#REF!,{"Won","Lost"},'IRAÊ MEL - REVENDAS'!D:D,Insights!I79)),0))</f>
        <v/>
      </c>
      <c r="L79" s="6" t="str">
        <f>IF('Settings &amp; Instructions'!A80="","",'Settings &amp; Instructions'!A80)</f>
        <v/>
      </c>
      <c r="M79" s="6" t="str">
        <f>IF(L79="","",COUNTIF('IRAÊ MEL - REVENDAS'!#REF!,Insights!L79))</f>
        <v/>
      </c>
      <c r="N79" s="16" t="str">
        <f t="shared" si="0"/>
        <v/>
      </c>
    </row>
    <row r="80" spans="1:14" ht="24.95" customHeight="1">
      <c r="A80" s="6" t="str">
        <f>IF('Settings &amp; Instructions'!G81=0,"",'Settings &amp; Instructions'!G81)</f>
        <v/>
      </c>
      <c r="B80" s="15" t="str">
        <f>IF('Settings &amp; Instructions'!H81=0,"",'Settings &amp; Instructions'!H81)</f>
        <v/>
      </c>
      <c r="C80" s="15" t="str">
        <f>IF(A80="","",SUMIFS('IRAÊ MEL - REVENDAS'!#REF!,'IRAÊ MEL - REVENDAS'!D:D,Insights!A80,'IRAÊ MEL - REVENDAS'!#REF!,"Won"))</f>
        <v/>
      </c>
      <c r="D80" s="15" t="str">
        <f>IF(A80="","",SUMIFS('IRAÊ MEL - REVENDAS'!#REF!,'IRAÊ MEL - REVENDAS'!D:D,Insights!A80))</f>
        <v/>
      </c>
      <c r="F80" s="6" t="str">
        <f t="array" ref="F80">IF(IFERROR(INDEX('IRAÊ MEL - REVENDAS'!$A$3:$A$98, MATCH(0,COUNTIF(Insights!$F$16:F79, 'IRAÊ MEL - REVENDAS'!$A$3:$A$98), 0)),"")=0,"",IFERROR(INDEX('IRAÊ MEL - REVENDAS'!$A$3:$A$98, MATCH(0,COUNTIF(Insights!$F$16:F79, 'IRAÊ MEL - REVENDAS'!$A$3:$A$98), 0)),""))</f>
        <v/>
      </c>
      <c r="G80" s="14" t="str">
        <f>IF(F80="","",SUMIFS('IRAÊ MEL - REVENDAS'!#REF!,'IRAÊ MEL - REVENDAS'!A:A,Insights!F80,'IRAÊ MEL - REVENDAS'!#REF!,"Won"))</f>
        <v/>
      </c>
      <c r="I80" s="6" t="str">
        <f>IF('Settings &amp; Instructions'!G81=0,"",'Settings &amp; Instructions'!G81)</f>
        <v/>
      </c>
      <c r="J80" s="16" t="str">
        <f>IF(I80="","",IFERROR(COUNTIFS('IRAÊ MEL - REVENDAS'!#REF!,"Won",'IRAÊ MEL - REVENDAS'!D:D,Insights!I80)/SUM(COUNTIFS('IRAÊ MEL - REVENDAS'!#REF!,{"Won","Lost"},'IRAÊ MEL - REVENDAS'!D:D,Insights!I80)),0))</f>
        <v/>
      </c>
      <c r="L80" s="6" t="str">
        <f>IF('Settings &amp; Instructions'!A81="","",'Settings &amp; Instructions'!A81)</f>
        <v/>
      </c>
      <c r="M80" s="6" t="str">
        <f>IF(L80="","",COUNTIF('IRAÊ MEL - REVENDAS'!#REF!,Insights!L80))</f>
        <v/>
      </c>
      <c r="N80" s="16" t="str">
        <f t="shared" si="0"/>
        <v/>
      </c>
    </row>
    <row r="81" spans="1:14" ht="24.95" customHeight="1">
      <c r="A81" s="6" t="str">
        <f>IF('Settings &amp; Instructions'!G82=0,"",'Settings &amp; Instructions'!G82)</f>
        <v/>
      </c>
      <c r="B81" s="15" t="str">
        <f>IF('Settings &amp; Instructions'!H82=0,"",'Settings &amp; Instructions'!H82)</f>
        <v/>
      </c>
      <c r="C81" s="15" t="str">
        <f>IF(A81="","",SUMIFS('IRAÊ MEL - REVENDAS'!#REF!,'IRAÊ MEL - REVENDAS'!D:D,Insights!A81,'IRAÊ MEL - REVENDAS'!#REF!,"Won"))</f>
        <v/>
      </c>
      <c r="D81" s="15" t="str">
        <f>IF(A81="","",SUMIFS('IRAÊ MEL - REVENDAS'!#REF!,'IRAÊ MEL - REVENDAS'!D:D,Insights!A81))</f>
        <v/>
      </c>
      <c r="F81" s="6" t="str">
        <f t="array" ref="F81">IF(IFERROR(INDEX('IRAÊ MEL - REVENDAS'!$A$3:$A$98, MATCH(0,COUNTIF(Insights!$F$16:F80, 'IRAÊ MEL - REVENDAS'!$A$3:$A$98), 0)),"")=0,"",IFERROR(INDEX('IRAÊ MEL - REVENDAS'!$A$3:$A$98, MATCH(0,COUNTIF(Insights!$F$16:F80, 'IRAÊ MEL - REVENDAS'!$A$3:$A$98), 0)),""))</f>
        <v/>
      </c>
      <c r="G81" s="14" t="str">
        <f>IF(F81="","",SUMIFS('IRAÊ MEL - REVENDAS'!#REF!,'IRAÊ MEL - REVENDAS'!A:A,Insights!F81,'IRAÊ MEL - REVENDAS'!#REF!,"Won"))</f>
        <v/>
      </c>
      <c r="I81" s="6" t="str">
        <f>IF('Settings &amp; Instructions'!G82=0,"",'Settings &amp; Instructions'!G82)</f>
        <v/>
      </c>
      <c r="J81" s="16" t="str">
        <f>IF(I81="","",IFERROR(COUNTIFS('IRAÊ MEL - REVENDAS'!#REF!,"Won",'IRAÊ MEL - REVENDAS'!D:D,Insights!I81)/SUM(COUNTIFS('IRAÊ MEL - REVENDAS'!#REF!,{"Won","Lost"},'IRAÊ MEL - REVENDAS'!D:D,Insights!I81)),0))</f>
        <v/>
      </c>
      <c r="L81" s="6" t="str">
        <f>IF('Settings &amp; Instructions'!A82="","",'Settings &amp; Instructions'!A82)</f>
        <v/>
      </c>
      <c r="M81" s="6" t="str">
        <f>IF(L81="","",COUNTIF('IRAÊ MEL - REVENDAS'!#REF!,Insights!L81))</f>
        <v/>
      </c>
      <c r="N81" s="16" t="str">
        <f t="shared" ref="N81:N144" si="1">IFERROR(IF(OR(L81="Won",L81="Lost",L81=""),"",M82/M81),"")</f>
        <v/>
      </c>
    </row>
    <row r="82" spans="1:14" ht="24.95" customHeight="1">
      <c r="A82" s="6" t="str">
        <f>IF('Settings &amp; Instructions'!G83=0,"",'Settings &amp; Instructions'!G83)</f>
        <v/>
      </c>
      <c r="B82" s="15" t="str">
        <f>IF('Settings &amp; Instructions'!H83=0,"",'Settings &amp; Instructions'!H83)</f>
        <v/>
      </c>
      <c r="C82" s="15" t="str">
        <f>IF(A82="","",SUMIFS('IRAÊ MEL - REVENDAS'!#REF!,'IRAÊ MEL - REVENDAS'!D:D,Insights!A82,'IRAÊ MEL - REVENDAS'!#REF!,"Won"))</f>
        <v/>
      </c>
      <c r="D82" s="15" t="str">
        <f>IF(A82="","",SUMIFS('IRAÊ MEL - REVENDAS'!#REF!,'IRAÊ MEL - REVENDAS'!D:D,Insights!A82))</f>
        <v/>
      </c>
      <c r="F82" s="6" t="str">
        <f t="array" ref="F82">IF(IFERROR(INDEX('IRAÊ MEL - REVENDAS'!$A$3:$A$98, MATCH(0,COUNTIF(Insights!$F$16:F81, 'IRAÊ MEL - REVENDAS'!$A$3:$A$98), 0)),"")=0,"",IFERROR(INDEX('IRAÊ MEL - REVENDAS'!$A$3:$A$98, MATCH(0,COUNTIF(Insights!$F$16:F81, 'IRAÊ MEL - REVENDAS'!$A$3:$A$98), 0)),""))</f>
        <v/>
      </c>
      <c r="G82" s="14" t="str">
        <f>IF(F82="","",SUMIFS('IRAÊ MEL - REVENDAS'!#REF!,'IRAÊ MEL - REVENDAS'!A:A,Insights!F82,'IRAÊ MEL - REVENDAS'!#REF!,"Won"))</f>
        <v/>
      </c>
      <c r="I82" s="6" t="str">
        <f>IF('Settings &amp; Instructions'!G83=0,"",'Settings &amp; Instructions'!G83)</f>
        <v/>
      </c>
      <c r="J82" s="16" t="str">
        <f>IF(I82="","",IFERROR(COUNTIFS('IRAÊ MEL - REVENDAS'!#REF!,"Won",'IRAÊ MEL - REVENDAS'!D:D,Insights!I82)/SUM(COUNTIFS('IRAÊ MEL - REVENDAS'!#REF!,{"Won","Lost"},'IRAÊ MEL - REVENDAS'!D:D,Insights!I82)),0))</f>
        <v/>
      </c>
      <c r="L82" s="6" t="str">
        <f>IF('Settings &amp; Instructions'!A83="","",'Settings &amp; Instructions'!A83)</f>
        <v/>
      </c>
      <c r="M82" s="6" t="str">
        <f>IF(L82="","",COUNTIF('IRAÊ MEL - REVENDAS'!#REF!,Insights!L82))</f>
        <v/>
      </c>
      <c r="N82" s="16" t="str">
        <f t="shared" si="1"/>
        <v/>
      </c>
    </row>
    <row r="83" spans="1:14" ht="24.95" customHeight="1">
      <c r="A83" s="6" t="str">
        <f>IF('Settings &amp; Instructions'!G84=0,"",'Settings &amp; Instructions'!G84)</f>
        <v/>
      </c>
      <c r="B83" s="15" t="str">
        <f>IF('Settings &amp; Instructions'!H84=0,"",'Settings &amp; Instructions'!H84)</f>
        <v/>
      </c>
      <c r="C83" s="15" t="str">
        <f>IF(A83="","",SUMIFS('IRAÊ MEL - REVENDAS'!#REF!,'IRAÊ MEL - REVENDAS'!D:D,Insights!A83,'IRAÊ MEL - REVENDAS'!#REF!,"Won"))</f>
        <v/>
      </c>
      <c r="D83" s="15" t="str">
        <f>IF(A83="","",SUMIFS('IRAÊ MEL - REVENDAS'!#REF!,'IRAÊ MEL - REVENDAS'!D:D,Insights!A83))</f>
        <v/>
      </c>
      <c r="F83" s="6" t="str">
        <f t="array" ref="F83">IF(IFERROR(INDEX('IRAÊ MEL - REVENDAS'!$A$3:$A$98, MATCH(0,COUNTIF(Insights!$F$16:F82, 'IRAÊ MEL - REVENDAS'!$A$3:$A$98), 0)),"")=0,"",IFERROR(INDEX('IRAÊ MEL - REVENDAS'!$A$3:$A$98, MATCH(0,COUNTIF(Insights!$F$16:F82, 'IRAÊ MEL - REVENDAS'!$A$3:$A$98), 0)),""))</f>
        <v/>
      </c>
      <c r="G83" s="14" t="str">
        <f>IF(F83="","",SUMIFS('IRAÊ MEL - REVENDAS'!#REF!,'IRAÊ MEL - REVENDAS'!A:A,Insights!F83,'IRAÊ MEL - REVENDAS'!#REF!,"Won"))</f>
        <v/>
      </c>
      <c r="I83" s="6" t="str">
        <f>IF('Settings &amp; Instructions'!G84=0,"",'Settings &amp; Instructions'!G84)</f>
        <v/>
      </c>
      <c r="J83" s="16" t="str">
        <f>IF(I83="","",IFERROR(COUNTIFS('IRAÊ MEL - REVENDAS'!#REF!,"Won",'IRAÊ MEL - REVENDAS'!D:D,Insights!I83)/SUM(COUNTIFS('IRAÊ MEL - REVENDAS'!#REF!,{"Won","Lost"},'IRAÊ MEL - REVENDAS'!D:D,Insights!I83)),0))</f>
        <v/>
      </c>
      <c r="L83" s="6" t="str">
        <f>IF('Settings &amp; Instructions'!A84="","",'Settings &amp; Instructions'!A84)</f>
        <v/>
      </c>
      <c r="M83" s="6" t="str">
        <f>IF(L83="","",COUNTIF('IRAÊ MEL - REVENDAS'!#REF!,Insights!L83))</f>
        <v/>
      </c>
      <c r="N83" s="16" t="str">
        <f t="shared" si="1"/>
        <v/>
      </c>
    </row>
    <row r="84" spans="1:14" ht="24.95" customHeight="1">
      <c r="A84" s="6" t="str">
        <f>IF('Settings &amp; Instructions'!G85=0,"",'Settings &amp; Instructions'!G85)</f>
        <v/>
      </c>
      <c r="B84" s="15" t="str">
        <f>IF('Settings &amp; Instructions'!H85=0,"",'Settings &amp; Instructions'!H85)</f>
        <v/>
      </c>
      <c r="C84" s="15" t="str">
        <f>IF(A84="","",SUMIFS('IRAÊ MEL - REVENDAS'!#REF!,'IRAÊ MEL - REVENDAS'!D:D,Insights!A84,'IRAÊ MEL - REVENDAS'!#REF!,"Won"))</f>
        <v/>
      </c>
      <c r="D84" s="15" t="str">
        <f>IF(A84="","",SUMIFS('IRAÊ MEL - REVENDAS'!#REF!,'IRAÊ MEL - REVENDAS'!D:D,Insights!A84))</f>
        <v/>
      </c>
      <c r="F84" s="6" t="str">
        <f t="array" ref="F84">IF(IFERROR(INDEX('IRAÊ MEL - REVENDAS'!$A$3:$A$98, MATCH(0,COUNTIF(Insights!$F$16:F83, 'IRAÊ MEL - REVENDAS'!$A$3:$A$98), 0)),"")=0,"",IFERROR(INDEX('IRAÊ MEL - REVENDAS'!$A$3:$A$98, MATCH(0,COUNTIF(Insights!$F$16:F83, 'IRAÊ MEL - REVENDAS'!$A$3:$A$98), 0)),""))</f>
        <v/>
      </c>
      <c r="G84" s="14" t="str">
        <f>IF(F84="","",SUMIFS('IRAÊ MEL - REVENDAS'!#REF!,'IRAÊ MEL - REVENDAS'!A:A,Insights!F84,'IRAÊ MEL - REVENDAS'!#REF!,"Won"))</f>
        <v/>
      </c>
      <c r="I84" s="6" t="str">
        <f>IF('Settings &amp; Instructions'!G85=0,"",'Settings &amp; Instructions'!G85)</f>
        <v/>
      </c>
      <c r="J84" s="16" t="str">
        <f>IF(I84="","",IFERROR(COUNTIFS('IRAÊ MEL - REVENDAS'!#REF!,"Won",'IRAÊ MEL - REVENDAS'!D:D,Insights!I84)/SUM(COUNTIFS('IRAÊ MEL - REVENDAS'!#REF!,{"Won","Lost"},'IRAÊ MEL - REVENDAS'!D:D,Insights!I84)),0))</f>
        <v/>
      </c>
      <c r="L84" s="6" t="str">
        <f>IF('Settings &amp; Instructions'!A85="","",'Settings &amp; Instructions'!A85)</f>
        <v/>
      </c>
      <c r="M84" s="6" t="str">
        <f>IF(L84="","",COUNTIF('IRAÊ MEL - REVENDAS'!#REF!,Insights!L84))</f>
        <v/>
      </c>
      <c r="N84" s="16" t="str">
        <f t="shared" si="1"/>
        <v/>
      </c>
    </row>
    <row r="85" spans="1:14" ht="24.95" customHeight="1">
      <c r="A85" s="6" t="str">
        <f>IF('Settings &amp; Instructions'!G86=0,"",'Settings &amp; Instructions'!G86)</f>
        <v/>
      </c>
      <c r="B85" s="15" t="str">
        <f>IF('Settings &amp; Instructions'!H86=0,"",'Settings &amp; Instructions'!H86)</f>
        <v/>
      </c>
      <c r="C85" s="15" t="str">
        <f>IF(A85="","",SUMIFS('IRAÊ MEL - REVENDAS'!#REF!,'IRAÊ MEL - REVENDAS'!D:D,Insights!A85,'IRAÊ MEL - REVENDAS'!#REF!,"Won"))</f>
        <v/>
      </c>
      <c r="D85" s="15" t="str">
        <f>IF(A85="","",SUMIFS('IRAÊ MEL - REVENDAS'!#REF!,'IRAÊ MEL - REVENDAS'!D:D,Insights!A85))</f>
        <v/>
      </c>
      <c r="F85" s="6" t="str">
        <f t="array" ref="F85">IF(IFERROR(INDEX('IRAÊ MEL - REVENDAS'!$A$3:$A$98, MATCH(0,COUNTIF(Insights!$F$16:F84, 'IRAÊ MEL - REVENDAS'!$A$3:$A$98), 0)),"")=0,"",IFERROR(INDEX('IRAÊ MEL - REVENDAS'!$A$3:$A$98, MATCH(0,COUNTIF(Insights!$F$16:F84, 'IRAÊ MEL - REVENDAS'!$A$3:$A$98), 0)),""))</f>
        <v/>
      </c>
      <c r="G85" s="14" t="str">
        <f>IF(F85="","",SUMIFS('IRAÊ MEL - REVENDAS'!#REF!,'IRAÊ MEL - REVENDAS'!A:A,Insights!F85,'IRAÊ MEL - REVENDAS'!#REF!,"Won"))</f>
        <v/>
      </c>
      <c r="I85" s="6" t="str">
        <f>IF('Settings &amp; Instructions'!G86=0,"",'Settings &amp; Instructions'!G86)</f>
        <v/>
      </c>
      <c r="J85" s="16" t="str">
        <f>IF(I85="","",IFERROR(COUNTIFS('IRAÊ MEL - REVENDAS'!#REF!,"Won",'IRAÊ MEL - REVENDAS'!D:D,Insights!I85)/SUM(COUNTIFS('IRAÊ MEL - REVENDAS'!#REF!,{"Won","Lost"},'IRAÊ MEL - REVENDAS'!D:D,Insights!I85)),0))</f>
        <v/>
      </c>
      <c r="L85" s="6" t="str">
        <f>IF('Settings &amp; Instructions'!A86="","",'Settings &amp; Instructions'!A86)</f>
        <v/>
      </c>
      <c r="M85" s="6" t="str">
        <f>IF(L85="","",COUNTIF('IRAÊ MEL - REVENDAS'!#REF!,Insights!L85))</f>
        <v/>
      </c>
      <c r="N85" s="16" t="str">
        <f t="shared" si="1"/>
        <v/>
      </c>
    </row>
    <row r="86" spans="1:14" ht="24.95" customHeight="1">
      <c r="A86" s="6" t="str">
        <f>IF('Settings &amp; Instructions'!G87=0,"",'Settings &amp; Instructions'!G87)</f>
        <v/>
      </c>
      <c r="B86" s="15" t="str">
        <f>IF('Settings &amp; Instructions'!H87=0,"",'Settings &amp; Instructions'!H87)</f>
        <v/>
      </c>
      <c r="C86" s="15" t="str">
        <f>IF(A86="","",SUMIFS('IRAÊ MEL - REVENDAS'!#REF!,'IRAÊ MEL - REVENDAS'!D:D,Insights!A86,'IRAÊ MEL - REVENDAS'!#REF!,"Won"))</f>
        <v/>
      </c>
      <c r="D86" s="15" t="str">
        <f>IF(A86="","",SUMIFS('IRAÊ MEL - REVENDAS'!#REF!,'IRAÊ MEL - REVENDAS'!D:D,Insights!A86))</f>
        <v/>
      </c>
      <c r="F86" s="6" t="str">
        <f t="array" ref="F86">IF(IFERROR(INDEX('IRAÊ MEL - REVENDAS'!$A$3:$A$98, MATCH(0,COUNTIF(Insights!$F$16:F85, 'IRAÊ MEL - REVENDAS'!$A$3:$A$98), 0)),"")=0,"",IFERROR(INDEX('IRAÊ MEL - REVENDAS'!$A$3:$A$98, MATCH(0,COUNTIF(Insights!$F$16:F85, 'IRAÊ MEL - REVENDAS'!$A$3:$A$98), 0)),""))</f>
        <v/>
      </c>
      <c r="G86" s="14" t="str">
        <f>IF(F86="","",SUMIFS('IRAÊ MEL - REVENDAS'!#REF!,'IRAÊ MEL - REVENDAS'!A:A,Insights!F86,'IRAÊ MEL - REVENDAS'!#REF!,"Won"))</f>
        <v/>
      </c>
      <c r="I86" s="6" t="str">
        <f>IF('Settings &amp; Instructions'!G87=0,"",'Settings &amp; Instructions'!G87)</f>
        <v/>
      </c>
      <c r="J86" s="16" t="str">
        <f>IF(I86="","",IFERROR(COUNTIFS('IRAÊ MEL - REVENDAS'!#REF!,"Won",'IRAÊ MEL - REVENDAS'!D:D,Insights!I86)/SUM(COUNTIFS('IRAÊ MEL - REVENDAS'!#REF!,{"Won","Lost"},'IRAÊ MEL - REVENDAS'!D:D,Insights!I86)),0))</f>
        <v/>
      </c>
      <c r="L86" s="6" t="str">
        <f>IF('Settings &amp; Instructions'!A87="","",'Settings &amp; Instructions'!A87)</f>
        <v/>
      </c>
      <c r="M86" s="6" t="str">
        <f>IF(L86="","",COUNTIF('IRAÊ MEL - REVENDAS'!#REF!,Insights!L86))</f>
        <v/>
      </c>
      <c r="N86" s="16" t="str">
        <f t="shared" si="1"/>
        <v/>
      </c>
    </row>
    <row r="87" spans="1:14" ht="24.95" customHeight="1">
      <c r="A87" s="6" t="str">
        <f>IF('Settings &amp; Instructions'!G88=0,"",'Settings &amp; Instructions'!G88)</f>
        <v/>
      </c>
      <c r="B87" s="15" t="str">
        <f>IF('Settings &amp; Instructions'!H88=0,"",'Settings &amp; Instructions'!H88)</f>
        <v/>
      </c>
      <c r="C87" s="15" t="str">
        <f>IF(A87="","",SUMIFS('IRAÊ MEL - REVENDAS'!#REF!,'IRAÊ MEL - REVENDAS'!D:D,Insights!A87,'IRAÊ MEL - REVENDAS'!#REF!,"Won"))</f>
        <v/>
      </c>
      <c r="D87" s="15" t="str">
        <f>IF(A87="","",SUMIFS('IRAÊ MEL - REVENDAS'!#REF!,'IRAÊ MEL - REVENDAS'!D:D,Insights!A87))</f>
        <v/>
      </c>
      <c r="F87" s="6" t="str">
        <f t="array" ref="F87">IF(IFERROR(INDEX('IRAÊ MEL - REVENDAS'!$A$3:$A$98, MATCH(0,COUNTIF(Insights!$F$16:F86, 'IRAÊ MEL - REVENDAS'!$A$3:$A$98), 0)),"")=0,"",IFERROR(INDEX('IRAÊ MEL - REVENDAS'!$A$3:$A$98, MATCH(0,COUNTIF(Insights!$F$16:F86, 'IRAÊ MEL - REVENDAS'!$A$3:$A$98), 0)),""))</f>
        <v/>
      </c>
      <c r="G87" s="14" t="str">
        <f>IF(F87="","",SUMIFS('IRAÊ MEL - REVENDAS'!#REF!,'IRAÊ MEL - REVENDAS'!A:A,Insights!F87,'IRAÊ MEL - REVENDAS'!#REF!,"Won"))</f>
        <v/>
      </c>
      <c r="I87" s="6" t="str">
        <f>IF('Settings &amp; Instructions'!G88=0,"",'Settings &amp; Instructions'!G88)</f>
        <v/>
      </c>
      <c r="J87" s="16" t="str">
        <f>IF(I87="","",IFERROR(COUNTIFS('IRAÊ MEL - REVENDAS'!#REF!,"Won",'IRAÊ MEL - REVENDAS'!D:D,Insights!I87)/SUM(COUNTIFS('IRAÊ MEL - REVENDAS'!#REF!,{"Won","Lost"},'IRAÊ MEL - REVENDAS'!D:D,Insights!I87)),0))</f>
        <v/>
      </c>
      <c r="L87" s="6" t="str">
        <f>IF('Settings &amp; Instructions'!A88="","",'Settings &amp; Instructions'!A88)</f>
        <v/>
      </c>
      <c r="M87" s="6" t="str">
        <f>IF(L87="","",COUNTIF('IRAÊ MEL - REVENDAS'!#REF!,Insights!L87))</f>
        <v/>
      </c>
      <c r="N87" s="16" t="str">
        <f t="shared" si="1"/>
        <v/>
      </c>
    </row>
    <row r="88" spans="1:14" ht="24.95" customHeight="1">
      <c r="A88" s="6" t="str">
        <f>IF('Settings &amp; Instructions'!G89=0,"",'Settings &amp; Instructions'!G89)</f>
        <v/>
      </c>
      <c r="B88" s="15" t="str">
        <f>IF('Settings &amp; Instructions'!H89=0,"",'Settings &amp; Instructions'!H89)</f>
        <v/>
      </c>
      <c r="C88" s="15" t="str">
        <f>IF(A88="","",SUMIFS('IRAÊ MEL - REVENDAS'!#REF!,'IRAÊ MEL - REVENDAS'!D:D,Insights!A88,'IRAÊ MEL - REVENDAS'!#REF!,"Won"))</f>
        <v/>
      </c>
      <c r="D88" s="15" t="str">
        <f>IF(A88="","",SUMIFS('IRAÊ MEL - REVENDAS'!#REF!,'IRAÊ MEL - REVENDAS'!D:D,Insights!A88))</f>
        <v/>
      </c>
      <c r="F88" s="6" t="str">
        <f t="array" ref="F88">IF(IFERROR(INDEX('IRAÊ MEL - REVENDAS'!$A$3:$A$98, MATCH(0,COUNTIF(Insights!$F$16:F87, 'IRAÊ MEL - REVENDAS'!$A$3:$A$98), 0)),"")=0,"",IFERROR(INDEX('IRAÊ MEL - REVENDAS'!$A$3:$A$98, MATCH(0,COUNTIF(Insights!$F$16:F87, 'IRAÊ MEL - REVENDAS'!$A$3:$A$98), 0)),""))</f>
        <v/>
      </c>
      <c r="G88" s="14" t="str">
        <f>IF(F88="","",SUMIFS('IRAÊ MEL - REVENDAS'!#REF!,'IRAÊ MEL - REVENDAS'!A:A,Insights!F88,'IRAÊ MEL - REVENDAS'!#REF!,"Won"))</f>
        <v/>
      </c>
      <c r="I88" s="6" t="str">
        <f>IF('Settings &amp; Instructions'!G89=0,"",'Settings &amp; Instructions'!G89)</f>
        <v/>
      </c>
      <c r="J88" s="16" t="str">
        <f>IF(I88="","",IFERROR(COUNTIFS('IRAÊ MEL - REVENDAS'!#REF!,"Won",'IRAÊ MEL - REVENDAS'!D:D,Insights!I88)/SUM(COUNTIFS('IRAÊ MEL - REVENDAS'!#REF!,{"Won","Lost"},'IRAÊ MEL - REVENDAS'!D:D,Insights!I88)),0))</f>
        <v/>
      </c>
      <c r="L88" s="6" t="str">
        <f>IF('Settings &amp; Instructions'!A89="","",'Settings &amp; Instructions'!A89)</f>
        <v/>
      </c>
      <c r="M88" s="6" t="str">
        <f>IF(L88="","",COUNTIF('IRAÊ MEL - REVENDAS'!#REF!,Insights!L88))</f>
        <v/>
      </c>
      <c r="N88" s="16" t="str">
        <f t="shared" si="1"/>
        <v/>
      </c>
    </row>
    <row r="89" spans="1:14" ht="24.95" customHeight="1">
      <c r="A89" s="6" t="str">
        <f>IF('Settings &amp; Instructions'!G90=0,"",'Settings &amp; Instructions'!G90)</f>
        <v/>
      </c>
      <c r="B89" s="15" t="str">
        <f>IF('Settings &amp; Instructions'!H90=0,"",'Settings &amp; Instructions'!H90)</f>
        <v/>
      </c>
      <c r="C89" s="15" t="str">
        <f>IF(A89="","",SUMIFS('IRAÊ MEL - REVENDAS'!#REF!,'IRAÊ MEL - REVENDAS'!D:D,Insights!A89,'IRAÊ MEL - REVENDAS'!#REF!,"Won"))</f>
        <v/>
      </c>
      <c r="D89" s="15" t="str">
        <f>IF(A89="","",SUMIFS('IRAÊ MEL - REVENDAS'!#REF!,'IRAÊ MEL - REVENDAS'!D:D,Insights!A89))</f>
        <v/>
      </c>
      <c r="F89" s="6" t="str">
        <f t="array" ref="F89">IF(IFERROR(INDEX('IRAÊ MEL - REVENDAS'!$A$3:$A$98, MATCH(0,COUNTIF(Insights!$F$16:F88, 'IRAÊ MEL - REVENDAS'!$A$3:$A$98), 0)),"")=0,"",IFERROR(INDEX('IRAÊ MEL - REVENDAS'!$A$3:$A$98, MATCH(0,COUNTIF(Insights!$F$16:F88, 'IRAÊ MEL - REVENDAS'!$A$3:$A$98), 0)),""))</f>
        <v/>
      </c>
      <c r="G89" s="14" t="str">
        <f>IF(F89="","",SUMIFS('IRAÊ MEL - REVENDAS'!#REF!,'IRAÊ MEL - REVENDAS'!A:A,Insights!F89,'IRAÊ MEL - REVENDAS'!#REF!,"Won"))</f>
        <v/>
      </c>
      <c r="I89" s="6" t="str">
        <f>IF('Settings &amp; Instructions'!G90=0,"",'Settings &amp; Instructions'!G90)</f>
        <v/>
      </c>
      <c r="J89" s="16" t="str">
        <f>IF(I89="","",IFERROR(COUNTIFS('IRAÊ MEL - REVENDAS'!#REF!,"Won",'IRAÊ MEL - REVENDAS'!D:D,Insights!I89)/SUM(COUNTIFS('IRAÊ MEL - REVENDAS'!#REF!,{"Won","Lost"},'IRAÊ MEL - REVENDAS'!D:D,Insights!I89)),0))</f>
        <v/>
      </c>
      <c r="L89" s="6" t="str">
        <f>IF('Settings &amp; Instructions'!A90="","",'Settings &amp; Instructions'!A90)</f>
        <v/>
      </c>
      <c r="M89" s="6" t="str">
        <f>IF(L89="","",COUNTIF('IRAÊ MEL - REVENDAS'!#REF!,Insights!L89))</f>
        <v/>
      </c>
      <c r="N89" s="16" t="str">
        <f t="shared" si="1"/>
        <v/>
      </c>
    </row>
    <row r="90" spans="1:14" ht="24.95" customHeight="1">
      <c r="A90" s="6" t="str">
        <f>IF('Settings &amp; Instructions'!G91=0,"",'Settings &amp; Instructions'!G91)</f>
        <v/>
      </c>
      <c r="B90" s="15" t="str">
        <f>IF('Settings &amp; Instructions'!H91=0,"",'Settings &amp; Instructions'!H91)</f>
        <v/>
      </c>
      <c r="C90" s="15" t="str">
        <f>IF(A90="","",SUMIFS('IRAÊ MEL - REVENDAS'!#REF!,'IRAÊ MEL - REVENDAS'!D:D,Insights!A90,'IRAÊ MEL - REVENDAS'!#REF!,"Won"))</f>
        <v/>
      </c>
      <c r="D90" s="15" t="str">
        <f>IF(A90="","",SUMIFS('IRAÊ MEL - REVENDAS'!#REF!,'IRAÊ MEL - REVENDAS'!D:D,Insights!A90))</f>
        <v/>
      </c>
      <c r="F90" s="6" t="str">
        <f t="array" ref="F90">IF(IFERROR(INDEX('IRAÊ MEL - REVENDAS'!$A$3:$A$98, MATCH(0,COUNTIF(Insights!$F$16:F89, 'IRAÊ MEL - REVENDAS'!$A$3:$A$98), 0)),"")=0,"",IFERROR(INDEX('IRAÊ MEL - REVENDAS'!$A$3:$A$98, MATCH(0,COUNTIF(Insights!$F$16:F89, 'IRAÊ MEL - REVENDAS'!$A$3:$A$98), 0)),""))</f>
        <v/>
      </c>
      <c r="G90" s="14" t="str">
        <f>IF(F90="","",SUMIFS('IRAÊ MEL - REVENDAS'!#REF!,'IRAÊ MEL - REVENDAS'!A:A,Insights!F90,'IRAÊ MEL - REVENDAS'!#REF!,"Won"))</f>
        <v/>
      </c>
      <c r="I90" s="6" t="str">
        <f>IF('Settings &amp; Instructions'!G91=0,"",'Settings &amp; Instructions'!G91)</f>
        <v/>
      </c>
      <c r="J90" s="16" t="str">
        <f>IF(I90="","",IFERROR(COUNTIFS('IRAÊ MEL - REVENDAS'!#REF!,"Won",'IRAÊ MEL - REVENDAS'!D:D,Insights!I90)/SUM(COUNTIFS('IRAÊ MEL - REVENDAS'!#REF!,{"Won","Lost"},'IRAÊ MEL - REVENDAS'!D:D,Insights!I90)),0))</f>
        <v/>
      </c>
      <c r="L90" s="6" t="str">
        <f>IF('Settings &amp; Instructions'!A91="","",'Settings &amp; Instructions'!A91)</f>
        <v/>
      </c>
      <c r="M90" s="6" t="str">
        <f>IF(L90="","",COUNTIF('IRAÊ MEL - REVENDAS'!#REF!,Insights!L90))</f>
        <v/>
      </c>
      <c r="N90" s="16" t="str">
        <f t="shared" si="1"/>
        <v/>
      </c>
    </row>
    <row r="91" spans="1:14" ht="24.95" customHeight="1">
      <c r="A91" s="6" t="str">
        <f>IF('Settings &amp; Instructions'!G92=0,"",'Settings &amp; Instructions'!G92)</f>
        <v/>
      </c>
      <c r="B91" s="15" t="str">
        <f>IF('Settings &amp; Instructions'!H92=0,"",'Settings &amp; Instructions'!H92)</f>
        <v/>
      </c>
      <c r="C91" s="15" t="str">
        <f>IF(A91="","",SUMIFS('IRAÊ MEL - REVENDAS'!#REF!,'IRAÊ MEL - REVENDAS'!D:D,Insights!A91,'IRAÊ MEL - REVENDAS'!#REF!,"Won"))</f>
        <v/>
      </c>
      <c r="D91" s="15" t="str">
        <f>IF(A91="","",SUMIFS('IRAÊ MEL - REVENDAS'!#REF!,'IRAÊ MEL - REVENDAS'!D:D,Insights!A91))</f>
        <v/>
      </c>
      <c r="F91" s="6" t="str">
        <f t="array" ref="F91">IF(IFERROR(INDEX('IRAÊ MEL - REVENDAS'!$A$3:$A$98, MATCH(0,COUNTIF(Insights!$F$16:F90, 'IRAÊ MEL - REVENDAS'!$A$3:$A$98), 0)),"")=0,"",IFERROR(INDEX('IRAÊ MEL - REVENDAS'!$A$3:$A$98, MATCH(0,COUNTIF(Insights!$F$16:F90, 'IRAÊ MEL - REVENDAS'!$A$3:$A$98), 0)),""))</f>
        <v/>
      </c>
      <c r="G91" s="14" t="str">
        <f>IF(F91="","",SUMIFS('IRAÊ MEL - REVENDAS'!#REF!,'IRAÊ MEL - REVENDAS'!A:A,Insights!F91,'IRAÊ MEL - REVENDAS'!#REF!,"Won"))</f>
        <v/>
      </c>
      <c r="I91" s="6" t="str">
        <f>IF('Settings &amp; Instructions'!G92=0,"",'Settings &amp; Instructions'!G92)</f>
        <v/>
      </c>
      <c r="J91" s="16" t="str">
        <f>IF(I91="","",IFERROR(COUNTIFS('IRAÊ MEL - REVENDAS'!#REF!,"Won",'IRAÊ MEL - REVENDAS'!D:D,Insights!I91)/SUM(COUNTIFS('IRAÊ MEL - REVENDAS'!#REF!,{"Won","Lost"},'IRAÊ MEL - REVENDAS'!D:D,Insights!I91)),0))</f>
        <v/>
      </c>
      <c r="L91" s="6" t="str">
        <f>IF('Settings &amp; Instructions'!A92="","",'Settings &amp; Instructions'!A92)</f>
        <v/>
      </c>
      <c r="M91" s="6" t="str">
        <f>IF(L91="","",COUNTIF('IRAÊ MEL - REVENDAS'!#REF!,Insights!L91))</f>
        <v/>
      </c>
      <c r="N91" s="16" t="str">
        <f t="shared" si="1"/>
        <v/>
      </c>
    </row>
    <row r="92" spans="1:14" ht="24.95" customHeight="1">
      <c r="A92" s="6" t="str">
        <f>IF('Settings &amp; Instructions'!G93=0,"",'Settings &amp; Instructions'!G93)</f>
        <v/>
      </c>
      <c r="B92" s="15" t="str">
        <f>IF('Settings &amp; Instructions'!H93=0,"",'Settings &amp; Instructions'!H93)</f>
        <v/>
      </c>
      <c r="C92" s="15" t="str">
        <f>IF(A92="","",SUMIFS('IRAÊ MEL - REVENDAS'!#REF!,'IRAÊ MEL - REVENDAS'!D:D,Insights!A92,'IRAÊ MEL - REVENDAS'!#REF!,"Won"))</f>
        <v/>
      </c>
      <c r="D92" s="15" t="str">
        <f>IF(A92="","",SUMIFS('IRAÊ MEL - REVENDAS'!#REF!,'IRAÊ MEL - REVENDAS'!D:D,Insights!A92))</f>
        <v/>
      </c>
      <c r="F92" s="6" t="str">
        <f t="array" ref="F92">IF(IFERROR(INDEX('IRAÊ MEL - REVENDAS'!$A$3:$A$98, MATCH(0,COUNTIF(Insights!$F$16:F91, 'IRAÊ MEL - REVENDAS'!$A$3:$A$98), 0)),"")=0,"",IFERROR(INDEX('IRAÊ MEL - REVENDAS'!$A$3:$A$98, MATCH(0,COUNTIF(Insights!$F$16:F91, 'IRAÊ MEL - REVENDAS'!$A$3:$A$98), 0)),""))</f>
        <v/>
      </c>
      <c r="I92" s="6" t="str">
        <f>IF('Settings &amp; Instructions'!G93=0,"",'Settings &amp; Instructions'!G93)</f>
        <v/>
      </c>
      <c r="J92" s="16" t="str">
        <f>IF(I92="","",IFERROR(COUNTIFS('IRAÊ MEL - REVENDAS'!#REF!,"Won",'IRAÊ MEL - REVENDAS'!D:D,Insights!I92)/SUM(COUNTIFS('IRAÊ MEL - REVENDAS'!#REF!,{"Won","Lost"},'IRAÊ MEL - REVENDAS'!D:D,Insights!I92)),0))</f>
        <v/>
      </c>
      <c r="L92" s="6" t="str">
        <f>IF('Settings &amp; Instructions'!A93="","",'Settings &amp; Instructions'!A93)</f>
        <v/>
      </c>
      <c r="M92" s="6" t="str">
        <f>IF(L92="","",COUNTIF('IRAÊ MEL - REVENDAS'!#REF!,Insights!L92))</f>
        <v/>
      </c>
      <c r="N92" s="16" t="str">
        <f t="shared" si="1"/>
        <v/>
      </c>
    </row>
    <row r="93" spans="1:14" ht="24.95" customHeight="1">
      <c r="A93" s="6" t="str">
        <f>IF('Settings &amp; Instructions'!G94=0,"",'Settings &amp; Instructions'!G94)</f>
        <v/>
      </c>
      <c r="B93" s="15" t="str">
        <f>IF('Settings &amp; Instructions'!H94=0,"",'Settings &amp; Instructions'!H94)</f>
        <v/>
      </c>
      <c r="C93" s="15" t="str">
        <f>IF(A93="","",SUMIFS('IRAÊ MEL - REVENDAS'!#REF!,'IRAÊ MEL - REVENDAS'!D:D,Insights!A93,'IRAÊ MEL - REVENDAS'!#REF!,"Won"))</f>
        <v/>
      </c>
      <c r="D93" s="15" t="str">
        <f>IF(A93="","",SUMIFS('IRAÊ MEL - REVENDAS'!#REF!,'IRAÊ MEL - REVENDAS'!D:D,Insights!A93))</f>
        <v/>
      </c>
      <c r="F93" s="6" t="str">
        <f t="array" ref="F93">IF(IFERROR(INDEX('IRAÊ MEL - REVENDAS'!$A$3:$A$98, MATCH(0,COUNTIF(Insights!$F$16:F92, 'IRAÊ MEL - REVENDAS'!$A$3:$A$98), 0)),"")=0,"",IFERROR(INDEX('IRAÊ MEL - REVENDAS'!$A$3:$A$98, MATCH(0,COUNTIF(Insights!$F$16:F92, 'IRAÊ MEL - REVENDAS'!$A$3:$A$98), 0)),""))</f>
        <v/>
      </c>
      <c r="I93" s="6" t="str">
        <f>IF('Settings &amp; Instructions'!G94=0,"",'Settings &amp; Instructions'!G94)</f>
        <v/>
      </c>
      <c r="J93" s="16" t="str">
        <f>IF(I93="","",IFERROR(COUNTIFS('IRAÊ MEL - REVENDAS'!#REF!,"Won",'IRAÊ MEL - REVENDAS'!D:D,Insights!I93)/SUM(COUNTIFS('IRAÊ MEL - REVENDAS'!#REF!,{"Won","Lost"},'IRAÊ MEL - REVENDAS'!D:D,Insights!I93)),0))</f>
        <v/>
      </c>
      <c r="L93" s="6" t="str">
        <f>IF('Settings &amp; Instructions'!A94="","",'Settings &amp; Instructions'!A94)</f>
        <v/>
      </c>
      <c r="M93" s="6" t="str">
        <f>IF(L93="","",COUNTIF('IRAÊ MEL - REVENDAS'!#REF!,Insights!L93))</f>
        <v/>
      </c>
      <c r="N93" s="16" t="str">
        <f t="shared" si="1"/>
        <v/>
      </c>
    </row>
    <row r="94" spans="1:14" ht="24.95" customHeight="1">
      <c r="A94" s="6" t="str">
        <f>IF('Settings &amp; Instructions'!G95=0,"",'Settings &amp; Instructions'!G95)</f>
        <v/>
      </c>
      <c r="B94" s="15" t="str">
        <f>IF('Settings &amp; Instructions'!H95=0,"",'Settings &amp; Instructions'!H95)</f>
        <v/>
      </c>
      <c r="C94" s="15" t="str">
        <f>IF(A94="","",SUMIFS('IRAÊ MEL - REVENDAS'!#REF!,'IRAÊ MEL - REVENDAS'!D:D,Insights!A94,'IRAÊ MEL - REVENDAS'!#REF!,"Won"))</f>
        <v/>
      </c>
      <c r="D94" s="15" t="str">
        <f>IF(A94="","",SUMIFS('IRAÊ MEL - REVENDAS'!#REF!,'IRAÊ MEL - REVENDAS'!D:D,Insights!A94))</f>
        <v/>
      </c>
      <c r="F94" s="6" t="str">
        <f t="array" ref="F94">IF(IFERROR(INDEX('IRAÊ MEL - REVENDAS'!$A$3:$A$98, MATCH(0,COUNTIF(Insights!$F$16:F93, 'IRAÊ MEL - REVENDAS'!$A$3:$A$98), 0)),"")=0,"",IFERROR(INDEX('IRAÊ MEL - REVENDAS'!$A$3:$A$98, MATCH(0,COUNTIF(Insights!$F$16:F93, 'IRAÊ MEL - REVENDAS'!$A$3:$A$98), 0)),""))</f>
        <v/>
      </c>
      <c r="I94" s="6" t="str">
        <f>IF('Settings &amp; Instructions'!G95=0,"",'Settings &amp; Instructions'!G95)</f>
        <v/>
      </c>
      <c r="J94" s="16" t="str">
        <f>IF(I94="","",IFERROR(COUNTIFS('IRAÊ MEL - REVENDAS'!#REF!,"Won",'IRAÊ MEL - REVENDAS'!D:D,Insights!I94)/SUM(COUNTIFS('IRAÊ MEL - REVENDAS'!#REF!,{"Won","Lost"},'IRAÊ MEL - REVENDAS'!D:D,Insights!I94)),0))</f>
        <v/>
      </c>
      <c r="L94" s="6" t="str">
        <f>IF('Settings &amp; Instructions'!A95="","",'Settings &amp; Instructions'!A95)</f>
        <v/>
      </c>
      <c r="M94" s="6" t="str">
        <f>IF(L94="","",COUNTIF('IRAÊ MEL - REVENDAS'!#REF!,Insights!L94))</f>
        <v/>
      </c>
      <c r="N94" s="16" t="str">
        <f t="shared" si="1"/>
        <v/>
      </c>
    </row>
    <row r="95" spans="1:14" ht="24.95" customHeight="1">
      <c r="A95" s="6" t="str">
        <f>IF('Settings &amp; Instructions'!G96=0,"",'Settings &amp; Instructions'!G96)</f>
        <v/>
      </c>
      <c r="B95" s="15" t="str">
        <f>IF('Settings &amp; Instructions'!H96=0,"",'Settings &amp; Instructions'!H96)</f>
        <v/>
      </c>
      <c r="C95" s="15" t="str">
        <f>IF(A95="","",SUMIFS('IRAÊ MEL - REVENDAS'!#REF!,'IRAÊ MEL - REVENDAS'!D:D,Insights!A95,'IRAÊ MEL - REVENDAS'!#REF!,"Won"))</f>
        <v/>
      </c>
      <c r="D95" s="15" t="str">
        <f>IF(A95="","",SUMIFS('IRAÊ MEL - REVENDAS'!#REF!,'IRAÊ MEL - REVENDAS'!D:D,Insights!A95))</f>
        <v/>
      </c>
      <c r="F95" s="6" t="str">
        <f t="array" ref="F95">IF(IFERROR(INDEX('IRAÊ MEL - REVENDAS'!$A$3:$A$98, MATCH(0,COUNTIF(Insights!$F$16:F94, 'IRAÊ MEL - REVENDAS'!$A$3:$A$98), 0)),"")=0,"",IFERROR(INDEX('IRAÊ MEL - REVENDAS'!$A$3:$A$98, MATCH(0,COUNTIF(Insights!$F$16:F94, 'IRAÊ MEL - REVENDAS'!$A$3:$A$98), 0)),""))</f>
        <v/>
      </c>
      <c r="I95" s="6" t="str">
        <f>IF('Settings &amp; Instructions'!G96=0,"",'Settings &amp; Instructions'!G96)</f>
        <v/>
      </c>
      <c r="J95" s="16" t="str">
        <f>IF(I95="","",IFERROR(COUNTIFS('IRAÊ MEL - REVENDAS'!#REF!,"Won",'IRAÊ MEL - REVENDAS'!D:D,Insights!I95)/SUM(COUNTIFS('IRAÊ MEL - REVENDAS'!#REF!,{"Won","Lost"},'IRAÊ MEL - REVENDAS'!D:D,Insights!I95)),0))</f>
        <v/>
      </c>
      <c r="L95" s="6" t="str">
        <f>IF('Settings &amp; Instructions'!A96="","",'Settings &amp; Instructions'!A96)</f>
        <v/>
      </c>
      <c r="M95" s="6" t="str">
        <f>IF(L95="","",COUNTIF('IRAÊ MEL - REVENDAS'!#REF!,Insights!L95))</f>
        <v/>
      </c>
      <c r="N95" s="16" t="str">
        <f t="shared" si="1"/>
        <v/>
      </c>
    </row>
    <row r="96" spans="1:14" ht="24.95" customHeight="1">
      <c r="A96" s="6" t="str">
        <f>IF('Settings &amp; Instructions'!G97=0,"",'Settings &amp; Instructions'!G97)</f>
        <v/>
      </c>
      <c r="B96" s="15" t="str">
        <f>IF('Settings &amp; Instructions'!H97=0,"",'Settings &amp; Instructions'!H97)</f>
        <v/>
      </c>
      <c r="C96" s="15" t="str">
        <f>IF(A96="","",SUMIFS('IRAÊ MEL - REVENDAS'!#REF!,'IRAÊ MEL - REVENDAS'!D:D,Insights!A96,'IRAÊ MEL - REVENDAS'!#REF!,"Won"))</f>
        <v/>
      </c>
      <c r="D96" s="15" t="str">
        <f>IF(A96="","",SUMIFS('IRAÊ MEL - REVENDAS'!#REF!,'IRAÊ MEL - REVENDAS'!D:D,Insights!A96))</f>
        <v/>
      </c>
      <c r="F96" s="6" t="str">
        <f t="array" ref="F96">IF(IFERROR(INDEX('IRAÊ MEL - REVENDAS'!$A$3:$A$98, MATCH(0,COUNTIF(Insights!$F$16:F95, 'IRAÊ MEL - REVENDAS'!$A$3:$A$98), 0)),"")=0,"",IFERROR(INDEX('IRAÊ MEL - REVENDAS'!$A$3:$A$98, MATCH(0,COUNTIF(Insights!$F$16:F95, 'IRAÊ MEL - REVENDAS'!$A$3:$A$98), 0)),""))</f>
        <v/>
      </c>
      <c r="I96" s="6" t="str">
        <f>IF('Settings &amp; Instructions'!G97=0,"",'Settings &amp; Instructions'!G97)</f>
        <v/>
      </c>
      <c r="J96" s="16" t="str">
        <f>IF(I96="","",IFERROR(COUNTIFS('IRAÊ MEL - REVENDAS'!#REF!,"Won",'IRAÊ MEL - REVENDAS'!D:D,Insights!I96)/SUM(COUNTIFS('IRAÊ MEL - REVENDAS'!#REF!,{"Won","Lost"},'IRAÊ MEL - REVENDAS'!D:D,Insights!I96)),0))</f>
        <v/>
      </c>
      <c r="L96" s="6" t="str">
        <f>IF('Settings &amp; Instructions'!A97="","",'Settings &amp; Instructions'!A97)</f>
        <v/>
      </c>
      <c r="M96" s="6" t="str">
        <f>IF(L96="","",COUNTIF('IRAÊ MEL - REVENDAS'!#REF!,Insights!L96))</f>
        <v/>
      </c>
      <c r="N96" s="16" t="str">
        <f t="shared" si="1"/>
        <v/>
      </c>
    </row>
    <row r="97" spans="1:14" ht="24.95" customHeight="1">
      <c r="A97" s="6" t="str">
        <f>IF('Settings &amp; Instructions'!G98=0,"",'Settings &amp; Instructions'!G98)</f>
        <v/>
      </c>
      <c r="B97" s="15" t="str">
        <f>IF('Settings &amp; Instructions'!H98=0,"",'Settings &amp; Instructions'!H98)</f>
        <v/>
      </c>
      <c r="C97" s="15" t="str">
        <f>IF(A97="","",SUMIFS('IRAÊ MEL - REVENDAS'!#REF!,'IRAÊ MEL - REVENDAS'!D:D,Insights!A97,'IRAÊ MEL - REVENDAS'!#REF!,"Won"))</f>
        <v/>
      </c>
      <c r="D97" s="15" t="str">
        <f>IF(A97="","",SUMIFS('IRAÊ MEL - REVENDAS'!#REF!,'IRAÊ MEL - REVENDAS'!D:D,Insights!A97))</f>
        <v/>
      </c>
      <c r="F97" s="6" t="str">
        <f t="array" ref="F97">IF(IFERROR(INDEX('IRAÊ MEL - REVENDAS'!$A$3:$A$98, MATCH(0,COUNTIF(Insights!$F$16:F96, 'IRAÊ MEL - REVENDAS'!$A$3:$A$98), 0)),"")=0,"",IFERROR(INDEX('IRAÊ MEL - REVENDAS'!$A$3:$A$98, MATCH(0,COUNTIF(Insights!$F$16:F96, 'IRAÊ MEL - REVENDAS'!$A$3:$A$98), 0)),""))</f>
        <v/>
      </c>
      <c r="I97" s="6" t="str">
        <f>IF('Settings &amp; Instructions'!G98=0,"",'Settings &amp; Instructions'!G98)</f>
        <v/>
      </c>
      <c r="J97" s="16" t="str">
        <f>IF(I97="","",IFERROR(COUNTIFS('IRAÊ MEL - REVENDAS'!#REF!,"Won",'IRAÊ MEL - REVENDAS'!D:D,Insights!I97)/SUM(COUNTIFS('IRAÊ MEL - REVENDAS'!#REF!,{"Won","Lost"},'IRAÊ MEL - REVENDAS'!D:D,Insights!I97)),0))</f>
        <v/>
      </c>
      <c r="L97" s="6" t="str">
        <f>IF('Settings &amp; Instructions'!A98="","",'Settings &amp; Instructions'!A98)</f>
        <v/>
      </c>
      <c r="M97" s="6" t="str">
        <f>IF(L97="","",COUNTIF('IRAÊ MEL - REVENDAS'!#REF!,Insights!L97))</f>
        <v/>
      </c>
      <c r="N97" s="16" t="str">
        <f t="shared" si="1"/>
        <v/>
      </c>
    </row>
    <row r="98" spans="1:14" ht="24.95" customHeight="1">
      <c r="A98" s="6" t="str">
        <f>IF('Settings &amp; Instructions'!G99=0,"",'Settings &amp; Instructions'!G99)</f>
        <v/>
      </c>
      <c r="B98" s="15" t="str">
        <f>IF('Settings &amp; Instructions'!H99=0,"",'Settings &amp; Instructions'!H99)</f>
        <v/>
      </c>
      <c r="C98" s="15" t="str">
        <f>IF(A98="","",SUMIFS('IRAÊ MEL - REVENDAS'!#REF!,'IRAÊ MEL - REVENDAS'!D:D,Insights!A98,'IRAÊ MEL - REVENDAS'!#REF!,"Won"))</f>
        <v/>
      </c>
      <c r="D98" s="15" t="str">
        <f>IF(A98="","",SUMIFS('IRAÊ MEL - REVENDAS'!#REF!,'IRAÊ MEL - REVENDAS'!D:D,Insights!A98))</f>
        <v/>
      </c>
      <c r="F98" s="6" t="str">
        <f t="array" ref="F98">IF(IFERROR(INDEX('IRAÊ MEL - REVENDAS'!$A$3:$A$98, MATCH(0,COUNTIF(Insights!$F$16:F97, 'IRAÊ MEL - REVENDAS'!$A$3:$A$98), 0)),"")=0,"",IFERROR(INDEX('IRAÊ MEL - REVENDAS'!$A$3:$A$98, MATCH(0,COUNTIF(Insights!$F$16:F97, 'IRAÊ MEL - REVENDAS'!$A$3:$A$98), 0)),""))</f>
        <v/>
      </c>
      <c r="I98" s="6" t="str">
        <f>IF('Settings &amp; Instructions'!G99=0,"",'Settings &amp; Instructions'!G99)</f>
        <v/>
      </c>
      <c r="J98" s="16" t="str">
        <f>IF(I98="","",IFERROR(COUNTIFS('IRAÊ MEL - REVENDAS'!#REF!,"Won",'IRAÊ MEL - REVENDAS'!D:D,Insights!I98)/SUM(COUNTIFS('IRAÊ MEL - REVENDAS'!#REF!,{"Won","Lost"},'IRAÊ MEL - REVENDAS'!D:D,Insights!I98)),0))</f>
        <v/>
      </c>
      <c r="L98" s="6" t="str">
        <f>IF('Settings &amp; Instructions'!A99="","",'Settings &amp; Instructions'!A99)</f>
        <v/>
      </c>
      <c r="M98" s="6" t="str">
        <f>IF(L98="","",COUNTIF('IRAÊ MEL - REVENDAS'!#REF!,Insights!L98))</f>
        <v/>
      </c>
      <c r="N98" s="16" t="str">
        <f t="shared" si="1"/>
        <v/>
      </c>
    </row>
    <row r="99" spans="1:14" ht="24.95" customHeight="1">
      <c r="A99" s="6" t="str">
        <f>IF('Settings &amp; Instructions'!G100=0,"",'Settings &amp; Instructions'!G100)</f>
        <v/>
      </c>
      <c r="B99" s="15" t="str">
        <f>IF('Settings &amp; Instructions'!H100=0,"",'Settings &amp; Instructions'!H100)</f>
        <v/>
      </c>
      <c r="C99" s="15" t="str">
        <f>IF(A99="","",SUMIFS('IRAÊ MEL - REVENDAS'!#REF!,'IRAÊ MEL - REVENDAS'!D:D,Insights!A99,'IRAÊ MEL - REVENDAS'!#REF!,"Won"))</f>
        <v/>
      </c>
      <c r="D99" s="15" t="str">
        <f>IF(A99="","",SUMIFS('IRAÊ MEL - REVENDAS'!#REF!,'IRAÊ MEL - REVENDAS'!D:D,Insights!A99))</f>
        <v/>
      </c>
      <c r="F99" s="6" t="str">
        <f t="array" ref="F99">IF(IFERROR(INDEX('IRAÊ MEL - REVENDAS'!$A$3:$A$98, MATCH(0,COUNTIF(Insights!$F$16:F98, 'IRAÊ MEL - REVENDAS'!$A$3:$A$98), 0)),"")=0,"",IFERROR(INDEX('IRAÊ MEL - REVENDAS'!$A$3:$A$98, MATCH(0,COUNTIF(Insights!$F$16:F98, 'IRAÊ MEL - REVENDAS'!$A$3:$A$98), 0)),""))</f>
        <v/>
      </c>
      <c r="I99" s="6" t="str">
        <f>IF('Settings &amp; Instructions'!G100=0,"",'Settings &amp; Instructions'!G100)</f>
        <v/>
      </c>
      <c r="J99" s="16" t="str">
        <f>IF(I99="","",IFERROR(COUNTIFS('IRAÊ MEL - REVENDAS'!#REF!,"Won",'IRAÊ MEL - REVENDAS'!D:D,Insights!I99)/SUM(COUNTIFS('IRAÊ MEL - REVENDAS'!#REF!,{"Won","Lost"},'IRAÊ MEL - REVENDAS'!D:D,Insights!I99)),0))</f>
        <v/>
      </c>
      <c r="L99" s="6" t="str">
        <f>IF('Settings &amp; Instructions'!A100="","",'Settings &amp; Instructions'!A100)</f>
        <v/>
      </c>
      <c r="M99" s="6" t="str">
        <f>IF(L99="","",COUNTIF('IRAÊ MEL - REVENDAS'!#REF!,Insights!L99))</f>
        <v/>
      </c>
      <c r="N99" s="16" t="str">
        <f t="shared" si="1"/>
        <v/>
      </c>
    </row>
    <row r="100" spans="1:14" ht="24.95" customHeight="1">
      <c r="A100" s="6" t="str">
        <f>IF('Settings &amp; Instructions'!G101=0,"",'Settings &amp; Instructions'!G101)</f>
        <v/>
      </c>
      <c r="B100" s="15" t="str">
        <f>IF('Settings &amp; Instructions'!H101=0,"",'Settings &amp; Instructions'!H101)</f>
        <v/>
      </c>
      <c r="C100" s="15" t="str">
        <f>IF(A100="","",SUMIFS('IRAÊ MEL - REVENDAS'!#REF!,'IRAÊ MEL - REVENDAS'!D:D,Insights!A100,'IRAÊ MEL - REVENDAS'!#REF!,"Won"))</f>
        <v/>
      </c>
      <c r="D100" s="15" t="str">
        <f>IF(A100="","",SUMIFS('IRAÊ MEL - REVENDAS'!#REF!,'IRAÊ MEL - REVENDAS'!D:D,Insights!A100))</f>
        <v/>
      </c>
      <c r="F100" s="6" t="str">
        <f t="array" ref="F100">IF(IFERROR(INDEX('IRAÊ MEL - REVENDAS'!$A$3:$A$98, MATCH(0,COUNTIF(Insights!$F$16:F99, 'IRAÊ MEL - REVENDAS'!$A$3:$A$98), 0)),"")=0,"",IFERROR(INDEX('IRAÊ MEL - REVENDAS'!$A$3:$A$98, MATCH(0,COUNTIF(Insights!$F$16:F99, 'IRAÊ MEL - REVENDAS'!$A$3:$A$98), 0)),""))</f>
        <v/>
      </c>
      <c r="I100" s="6" t="str">
        <f>IF('Settings &amp; Instructions'!G101=0,"",'Settings &amp; Instructions'!G101)</f>
        <v/>
      </c>
      <c r="J100" s="16" t="str">
        <f>IF(I100="","",IFERROR(COUNTIFS('IRAÊ MEL - REVENDAS'!#REF!,"Won",'IRAÊ MEL - REVENDAS'!D:D,Insights!I100)/SUM(COUNTIFS('IRAÊ MEL - REVENDAS'!#REF!,{"Won","Lost"},'IRAÊ MEL - REVENDAS'!D:D,Insights!I100)),0))</f>
        <v/>
      </c>
      <c r="L100" s="6" t="str">
        <f>IF('Settings &amp; Instructions'!A101="","",'Settings &amp; Instructions'!A101)</f>
        <v/>
      </c>
      <c r="M100" s="6" t="str">
        <f>IF(L100="","",COUNTIF('IRAÊ MEL - REVENDAS'!#REF!,Insights!L100))</f>
        <v/>
      </c>
      <c r="N100" s="16" t="str">
        <f t="shared" si="1"/>
        <v/>
      </c>
    </row>
    <row r="101" spans="1:14" ht="24.95" customHeight="1">
      <c r="A101" s="6" t="str">
        <f>IF('Settings &amp; Instructions'!G102=0,"",'Settings &amp; Instructions'!G102)</f>
        <v/>
      </c>
      <c r="B101" s="15" t="str">
        <f>IF('Settings &amp; Instructions'!H102=0,"",'Settings &amp; Instructions'!H102)</f>
        <v/>
      </c>
      <c r="C101" s="15" t="str">
        <f>IF(A101="","",SUMIFS('IRAÊ MEL - REVENDAS'!#REF!,'IRAÊ MEL - REVENDAS'!D:D,Insights!A101,'IRAÊ MEL - REVENDAS'!#REF!,"Won"))</f>
        <v/>
      </c>
      <c r="D101" s="15" t="str">
        <f>IF(A101="","",SUMIFS('IRAÊ MEL - REVENDAS'!#REF!,'IRAÊ MEL - REVENDAS'!D:D,Insights!A101))</f>
        <v/>
      </c>
      <c r="F101" s="6" t="str">
        <f t="array" ref="F101">IF(IFERROR(INDEX('IRAÊ MEL - REVENDAS'!$A$3:$A$98, MATCH(0,COUNTIF(Insights!$F$16:F100, 'IRAÊ MEL - REVENDAS'!$A$3:$A$98), 0)),"")=0,"",IFERROR(INDEX('IRAÊ MEL - REVENDAS'!$A$3:$A$98, MATCH(0,COUNTIF(Insights!$F$16:F100, 'IRAÊ MEL - REVENDAS'!$A$3:$A$98), 0)),""))</f>
        <v/>
      </c>
      <c r="I101" s="6" t="str">
        <f>IF('Settings &amp; Instructions'!G102=0,"",'Settings &amp; Instructions'!G102)</f>
        <v/>
      </c>
      <c r="J101" s="16" t="str">
        <f>IF(I101="","",IFERROR(COUNTIFS('IRAÊ MEL - REVENDAS'!#REF!,"Won",'IRAÊ MEL - REVENDAS'!D:D,Insights!I101)/SUM(COUNTIFS('IRAÊ MEL - REVENDAS'!#REF!,{"Won","Lost"},'IRAÊ MEL - REVENDAS'!D:D,Insights!I101)),0))</f>
        <v/>
      </c>
      <c r="L101" s="6" t="str">
        <f>IF('Settings &amp; Instructions'!A102="","",'Settings &amp; Instructions'!A102)</f>
        <v/>
      </c>
      <c r="M101" s="6" t="str">
        <f>IF(L101="","",COUNTIF('IRAÊ MEL - REVENDAS'!#REF!,Insights!L101))</f>
        <v/>
      </c>
      <c r="N101" s="16" t="str">
        <f t="shared" si="1"/>
        <v/>
      </c>
    </row>
    <row r="102" spans="1:14" ht="24.95" customHeight="1">
      <c r="A102" s="6" t="str">
        <f>IF('Settings &amp; Instructions'!G103=0,"",'Settings &amp; Instructions'!G103)</f>
        <v/>
      </c>
      <c r="B102" s="15" t="str">
        <f>IF('Settings &amp; Instructions'!H103=0,"",'Settings &amp; Instructions'!H103)</f>
        <v/>
      </c>
      <c r="C102" s="15" t="str">
        <f>IF(A102="","",SUMIFS('IRAÊ MEL - REVENDAS'!#REF!,'IRAÊ MEL - REVENDAS'!D:D,Insights!A102,'IRAÊ MEL - REVENDAS'!#REF!,"Won"))</f>
        <v/>
      </c>
      <c r="D102" s="15" t="str">
        <f>IF(A102="","",SUMIFS('IRAÊ MEL - REVENDAS'!#REF!,'IRAÊ MEL - REVENDAS'!D:D,Insights!A102))</f>
        <v/>
      </c>
      <c r="F102" s="6" t="str">
        <f t="array" ref="F102">IF(IFERROR(INDEX('IRAÊ MEL - REVENDAS'!$A$3:$A$98, MATCH(0,COUNTIF(Insights!$F$16:F101, 'IRAÊ MEL - REVENDAS'!$A$3:$A$98), 0)),"")=0,"",IFERROR(INDEX('IRAÊ MEL - REVENDAS'!$A$3:$A$98, MATCH(0,COUNTIF(Insights!$F$16:F101, 'IRAÊ MEL - REVENDAS'!$A$3:$A$98), 0)),""))</f>
        <v/>
      </c>
      <c r="I102" s="6" t="str">
        <f>IF('Settings &amp; Instructions'!G103=0,"",'Settings &amp; Instructions'!G103)</f>
        <v/>
      </c>
      <c r="J102" s="16" t="str">
        <f>IF(I102="","",IFERROR(COUNTIFS('IRAÊ MEL - REVENDAS'!#REF!,"Won",'IRAÊ MEL - REVENDAS'!D:D,Insights!I102)/SUM(COUNTIFS('IRAÊ MEL - REVENDAS'!#REF!,{"Won","Lost"},'IRAÊ MEL - REVENDAS'!D:D,Insights!I102)),0))</f>
        <v/>
      </c>
      <c r="L102" s="6" t="str">
        <f>IF('Settings &amp; Instructions'!A103="","",'Settings &amp; Instructions'!A103)</f>
        <v/>
      </c>
      <c r="M102" s="6" t="str">
        <f>IF(L102="","",COUNTIF('IRAÊ MEL - REVENDAS'!#REF!,Insights!L102))</f>
        <v/>
      </c>
      <c r="N102" s="16" t="str">
        <f t="shared" si="1"/>
        <v/>
      </c>
    </row>
    <row r="103" spans="1:14" ht="24.95" customHeight="1">
      <c r="A103" s="6" t="str">
        <f>IF('Settings &amp; Instructions'!G104=0,"",'Settings &amp; Instructions'!G104)</f>
        <v/>
      </c>
      <c r="B103" s="15" t="str">
        <f>IF('Settings &amp; Instructions'!H104=0,"",'Settings &amp; Instructions'!H104)</f>
        <v/>
      </c>
      <c r="C103" s="15" t="str">
        <f>IF(A103="","",SUMIFS('IRAÊ MEL - REVENDAS'!#REF!,'IRAÊ MEL - REVENDAS'!D:D,Insights!A103,'IRAÊ MEL - REVENDAS'!#REF!,"Won"))</f>
        <v/>
      </c>
      <c r="D103" s="15" t="str">
        <f>IF(A103="","",SUMIFS('IRAÊ MEL - REVENDAS'!#REF!,'IRAÊ MEL - REVENDAS'!D:D,Insights!A103))</f>
        <v/>
      </c>
      <c r="F103" s="6" t="str">
        <f t="array" ref="F103">IF(IFERROR(INDEX('IRAÊ MEL - REVENDAS'!$A$3:$A$98, MATCH(0,COUNTIF(Insights!$F$16:F102, 'IRAÊ MEL - REVENDAS'!$A$3:$A$98), 0)),"")=0,"",IFERROR(INDEX('IRAÊ MEL - REVENDAS'!$A$3:$A$98, MATCH(0,COUNTIF(Insights!$F$16:F102, 'IRAÊ MEL - REVENDAS'!$A$3:$A$98), 0)),""))</f>
        <v/>
      </c>
      <c r="I103" s="6" t="str">
        <f>IF('Settings &amp; Instructions'!G104=0,"",'Settings &amp; Instructions'!G104)</f>
        <v/>
      </c>
      <c r="J103" s="16" t="str">
        <f>IF(I103="","",IFERROR(COUNTIFS('IRAÊ MEL - REVENDAS'!#REF!,"Won",'IRAÊ MEL - REVENDAS'!D:D,Insights!I103)/SUM(COUNTIFS('IRAÊ MEL - REVENDAS'!#REF!,{"Won","Lost"},'IRAÊ MEL - REVENDAS'!D:D,Insights!I103)),0))</f>
        <v/>
      </c>
      <c r="L103" s="6" t="str">
        <f>IF('Settings &amp; Instructions'!A104="","",'Settings &amp; Instructions'!A104)</f>
        <v/>
      </c>
      <c r="M103" s="6" t="str">
        <f>IF(L103="","",COUNTIF('IRAÊ MEL - REVENDAS'!#REF!,Insights!L103))</f>
        <v/>
      </c>
      <c r="N103" s="16" t="str">
        <f t="shared" si="1"/>
        <v/>
      </c>
    </row>
    <row r="104" spans="1:14" ht="24.95" customHeight="1">
      <c r="A104" s="6" t="str">
        <f>IF('Settings &amp; Instructions'!G105=0,"",'Settings &amp; Instructions'!G105)</f>
        <v/>
      </c>
      <c r="B104" s="15" t="str">
        <f>IF('Settings &amp; Instructions'!H105=0,"",'Settings &amp; Instructions'!H105)</f>
        <v/>
      </c>
      <c r="C104" s="15" t="str">
        <f>IF(A104="","",SUMIFS('IRAÊ MEL - REVENDAS'!#REF!,'IRAÊ MEL - REVENDAS'!D:D,Insights!A104,'IRAÊ MEL - REVENDAS'!#REF!,"Won"))</f>
        <v/>
      </c>
      <c r="D104" s="15" t="str">
        <f>IF(A104="","",SUMIFS('IRAÊ MEL - REVENDAS'!#REF!,'IRAÊ MEL - REVENDAS'!D:D,Insights!A104))</f>
        <v/>
      </c>
      <c r="F104" s="6" t="str">
        <f t="array" ref="F104">IF(IFERROR(INDEX('IRAÊ MEL - REVENDAS'!$A$3:$A$98, MATCH(0,COUNTIF(Insights!$F$16:F103, 'IRAÊ MEL - REVENDAS'!$A$3:$A$98), 0)),"")=0,"",IFERROR(INDEX('IRAÊ MEL - REVENDAS'!$A$3:$A$98, MATCH(0,COUNTIF(Insights!$F$16:F103, 'IRAÊ MEL - REVENDAS'!$A$3:$A$98), 0)),""))</f>
        <v/>
      </c>
      <c r="I104" s="6" t="str">
        <f>IF('Settings &amp; Instructions'!G105=0,"",'Settings &amp; Instructions'!G105)</f>
        <v/>
      </c>
      <c r="J104" s="16" t="str">
        <f>IF(I104="","",IFERROR(COUNTIFS('IRAÊ MEL - REVENDAS'!#REF!,"Won",'IRAÊ MEL - REVENDAS'!D:D,Insights!I104)/SUM(COUNTIFS('IRAÊ MEL - REVENDAS'!#REF!,{"Won","Lost"},'IRAÊ MEL - REVENDAS'!D:D,Insights!I104)),0))</f>
        <v/>
      </c>
      <c r="L104" s="6" t="str">
        <f>IF('Settings &amp; Instructions'!A105="","",'Settings &amp; Instructions'!A105)</f>
        <v/>
      </c>
      <c r="M104" s="6" t="str">
        <f>IF(L104="","",COUNTIF('IRAÊ MEL - REVENDAS'!#REF!,Insights!L104))</f>
        <v/>
      </c>
      <c r="N104" s="16" t="str">
        <f t="shared" si="1"/>
        <v/>
      </c>
    </row>
    <row r="105" spans="1:14" ht="24.95" customHeight="1">
      <c r="A105" s="6" t="str">
        <f>IF('Settings &amp; Instructions'!G106=0,"",'Settings &amp; Instructions'!G106)</f>
        <v/>
      </c>
      <c r="B105" s="15" t="str">
        <f>IF('Settings &amp; Instructions'!H106=0,"",'Settings &amp; Instructions'!H106)</f>
        <v/>
      </c>
      <c r="C105" s="15" t="str">
        <f>IF(A105="","",SUMIFS('IRAÊ MEL - REVENDAS'!#REF!,'IRAÊ MEL - REVENDAS'!D:D,Insights!A105,'IRAÊ MEL - REVENDAS'!#REF!,"Won"))</f>
        <v/>
      </c>
      <c r="D105" s="15" t="str">
        <f>IF(A105="","",SUMIFS('IRAÊ MEL - REVENDAS'!#REF!,'IRAÊ MEL - REVENDAS'!D:D,Insights!A105))</f>
        <v/>
      </c>
      <c r="F105" s="6" t="str">
        <f t="array" ref="F105">IF(IFERROR(INDEX('IRAÊ MEL - REVENDAS'!$A$3:$A$98, MATCH(0,COUNTIF(Insights!$F$16:F104, 'IRAÊ MEL - REVENDAS'!$A$3:$A$98), 0)),"")=0,"",IFERROR(INDEX('IRAÊ MEL - REVENDAS'!$A$3:$A$98, MATCH(0,COUNTIF(Insights!$F$16:F104, 'IRAÊ MEL - REVENDAS'!$A$3:$A$98), 0)),""))</f>
        <v/>
      </c>
      <c r="I105" s="6" t="str">
        <f>IF('Settings &amp; Instructions'!G106=0,"",'Settings &amp; Instructions'!G106)</f>
        <v/>
      </c>
      <c r="J105" s="16" t="str">
        <f>IF(I105="","",IFERROR(COUNTIFS('IRAÊ MEL - REVENDAS'!#REF!,"Won",'IRAÊ MEL - REVENDAS'!D:D,Insights!I105)/SUM(COUNTIFS('IRAÊ MEL - REVENDAS'!#REF!,{"Won","Lost"},'IRAÊ MEL - REVENDAS'!D:D,Insights!I105)),0))</f>
        <v/>
      </c>
      <c r="L105" s="6" t="str">
        <f>IF('Settings &amp; Instructions'!A106="","",'Settings &amp; Instructions'!A106)</f>
        <v/>
      </c>
      <c r="M105" s="6" t="str">
        <f>IF(L105="","",COUNTIF('IRAÊ MEL - REVENDAS'!#REF!,Insights!L105))</f>
        <v/>
      </c>
      <c r="N105" s="16" t="str">
        <f t="shared" si="1"/>
        <v/>
      </c>
    </row>
    <row r="106" spans="1:14" ht="24.95" customHeight="1">
      <c r="A106" s="6" t="str">
        <f>IF('Settings &amp; Instructions'!G107=0,"",'Settings &amp; Instructions'!G107)</f>
        <v/>
      </c>
      <c r="B106" s="15" t="str">
        <f>IF('Settings &amp; Instructions'!H107=0,"",'Settings &amp; Instructions'!H107)</f>
        <v/>
      </c>
      <c r="C106" s="15" t="str">
        <f>IF(A106="","",SUMIFS('IRAÊ MEL - REVENDAS'!#REF!,'IRAÊ MEL - REVENDAS'!D:D,Insights!A106,'IRAÊ MEL - REVENDAS'!#REF!,"Won"))</f>
        <v/>
      </c>
      <c r="D106" s="15" t="str">
        <f>IF(A106="","",SUMIFS('IRAÊ MEL - REVENDAS'!#REF!,'IRAÊ MEL - REVENDAS'!D:D,Insights!A106))</f>
        <v/>
      </c>
      <c r="F106" s="6" t="str">
        <f t="array" ref="F106">IF(IFERROR(INDEX('IRAÊ MEL - REVENDAS'!$A$3:$A$98, MATCH(0,COUNTIF(Insights!$F$16:F105, 'IRAÊ MEL - REVENDAS'!$A$3:$A$98), 0)),"")=0,"",IFERROR(INDEX('IRAÊ MEL - REVENDAS'!$A$3:$A$98, MATCH(0,COUNTIF(Insights!$F$16:F105, 'IRAÊ MEL - REVENDAS'!$A$3:$A$98), 0)),""))</f>
        <v/>
      </c>
      <c r="I106" s="6" t="str">
        <f>IF('Settings &amp; Instructions'!G107=0,"",'Settings &amp; Instructions'!G107)</f>
        <v/>
      </c>
      <c r="J106" s="16" t="str">
        <f>IF(I106="","",IFERROR(COUNTIFS('IRAÊ MEL - REVENDAS'!#REF!,"Won",'IRAÊ MEL - REVENDAS'!D:D,Insights!I106)/SUM(COUNTIFS('IRAÊ MEL - REVENDAS'!#REF!,{"Won","Lost"},'IRAÊ MEL - REVENDAS'!D:D,Insights!I106)),0))</f>
        <v/>
      </c>
      <c r="L106" s="6" t="str">
        <f>IF('Settings &amp; Instructions'!A107="","",'Settings &amp; Instructions'!A107)</f>
        <v/>
      </c>
      <c r="M106" s="6" t="str">
        <f>IF(L106="","",COUNTIF('IRAÊ MEL - REVENDAS'!#REF!,Insights!L106))</f>
        <v/>
      </c>
      <c r="N106" s="16" t="str">
        <f t="shared" si="1"/>
        <v/>
      </c>
    </row>
    <row r="107" spans="1:14" ht="24.95" customHeight="1">
      <c r="A107" s="6" t="str">
        <f>IF('Settings &amp; Instructions'!G108=0,"",'Settings &amp; Instructions'!G108)</f>
        <v/>
      </c>
      <c r="B107" s="15" t="str">
        <f>IF('Settings &amp; Instructions'!H108=0,"",'Settings &amp; Instructions'!H108)</f>
        <v/>
      </c>
      <c r="C107" s="15" t="str">
        <f>IF(A107="","",SUMIFS('IRAÊ MEL - REVENDAS'!#REF!,'IRAÊ MEL - REVENDAS'!D:D,Insights!A107,'IRAÊ MEL - REVENDAS'!#REF!,"Won"))</f>
        <v/>
      </c>
      <c r="D107" s="15" t="str">
        <f>IF(A107="","",SUMIFS('IRAÊ MEL - REVENDAS'!#REF!,'IRAÊ MEL - REVENDAS'!D:D,Insights!A107))</f>
        <v/>
      </c>
      <c r="F107" s="6" t="str">
        <f t="array" ref="F107">IF(IFERROR(INDEX('IRAÊ MEL - REVENDAS'!$A$3:$A$98, MATCH(0,COUNTIF(Insights!$F$16:F106, 'IRAÊ MEL - REVENDAS'!$A$3:$A$98), 0)),"")=0,"",IFERROR(INDEX('IRAÊ MEL - REVENDAS'!$A$3:$A$98, MATCH(0,COUNTIF(Insights!$F$16:F106, 'IRAÊ MEL - REVENDAS'!$A$3:$A$98), 0)),""))</f>
        <v/>
      </c>
      <c r="I107" s="6" t="str">
        <f>IF('Settings &amp; Instructions'!G108=0,"",'Settings &amp; Instructions'!G108)</f>
        <v/>
      </c>
      <c r="J107" s="16" t="str">
        <f>IF(I107="","",IFERROR(COUNTIFS('IRAÊ MEL - REVENDAS'!#REF!,"Won",'IRAÊ MEL - REVENDAS'!D:D,Insights!I107)/SUM(COUNTIFS('IRAÊ MEL - REVENDAS'!#REF!,{"Won","Lost"},'IRAÊ MEL - REVENDAS'!D:D,Insights!I107)),0))</f>
        <v/>
      </c>
      <c r="L107" s="6" t="str">
        <f>IF('Settings &amp; Instructions'!A108="","",'Settings &amp; Instructions'!A108)</f>
        <v/>
      </c>
      <c r="M107" s="6" t="str">
        <f>IF(L107="","",COUNTIF('IRAÊ MEL - REVENDAS'!#REF!,Insights!L107))</f>
        <v/>
      </c>
      <c r="N107" s="16" t="str">
        <f t="shared" si="1"/>
        <v/>
      </c>
    </row>
    <row r="108" spans="1:14" ht="24.95" customHeight="1">
      <c r="A108" s="6" t="str">
        <f>IF('Settings &amp; Instructions'!G109=0,"",'Settings &amp; Instructions'!G109)</f>
        <v/>
      </c>
      <c r="B108" s="15" t="str">
        <f>IF('Settings &amp; Instructions'!H109=0,"",'Settings &amp; Instructions'!H109)</f>
        <v/>
      </c>
      <c r="C108" s="15" t="str">
        <f>IF(A108="","",SUMIFS('IRAÊ MEL - REVENDAS'!#REF!,'IRAÊ MEL - REVENDAS'!D:D,Insights!A108,'IRAÊ MEL - REVENDAS'!#REF!,"Won"))</f>
        <v/>
      </c>
      <c r="D108" s="15" t="str">
        <f>IF(A108="","",SUMIFS('IRAÊ MEL - REVENDAS'!#REF!,'IRAÊ MEL - REVENDAS'!D:D,Insights!A108))</f>
        <v/>
      </c>
      <c r="F108" s="6" t="str">
        <f t="array" ref="F108">IF(IFERROR(INDEX('IRAÊ MEL - REVENDAS'!$A$3:$A$98, MATCH(0,COUNTIF(Insights!$F$16:F107, 'IRAÊ MEL - REVENDAS'!$A$3:$A$98), 0)),"")=0,"",IFERROR(INDEX('IRAÊ MEL - REVENDAS'!$A$3:$A$98, MATCH(0,COUNTIF(Insights!$F$16:F107, 'IRAÊ MEL - REVENDAS'!$A$3:$A$98), 0)),""))</f>
        <v/>
      </c>
      <c r="I108" s="6" t="str">
        <f>IF('Settings &amp; Instructions'!G109=0,"",'Settings &amp; Instructions'!G109)</f>
        <v/>
      </c>
      <c r="J108" s="16" t="str">
        <f>IF(I108="","",IFERROR(COUNTIFS('IRAÊ MEL - REVENDAS'!#REF!,"Won",'IRAÊ MEL - REVENDAS'!D:D,Insights!I108)/SUM(COUNTIFS('IRAÊ MEL - REVENDAS'!#REF!,{"Won","Lost"},'IRAÊ MEL - REVENDAS'!D:D,Insights!I108)),0))</f>
        <v/>
      </c>
      <c r="L108" s="6" t="str">
        <f>IF('Settings &amp; Instructions'!A109="","",'Settings &amp; Instructions'!A109)</f>
        <v/>
      </c>
      <c r="M108" s="6" t="str">
        <f>IF(L108="","",COUNTIF('IRAÊ MEL - REVENDAS'!#REF!,Insights!L108))</f>
        <v/>
      </c>
      <c r="N108" s="16" t="str">
        <f t="shared" si="1"/>
        <v/>
      </c>
    </row>
    <row r="109" spans="1:14" ht="24.95" customHeight="1">
      <c r="A109" s="6" t="str">
        <f>IF('Settings &amp; Instructions'!G110=0,"",'Settings &amp; Instructions'!G110)</f>
        <v/>
      </c>
      <c r="B109" s="15" t="str">
        <f>IF('Settings &amp; Instructions'!H110=0,"",'Settings &amp; Instructions'!H110)</f>
        <v/>
      </c>
      <c r="C109" s="15" t="str">
        <f>IF(A109="","",SUMIFS('IRAÊ MEL - REVENDAS'!#REF!,'IRAÊ MEL - REVENDAS'!D:D,Insights!A109,'IRAÊ MEL - REVENDAS'!#REF!,"Won"))</f>
        <v/>
      </c>
      <c r="D109" s="15" t="str">
        <f>IF(A109="","",SUMIFS('IRAÊ MEL - REVENDAS'!#REF!,'IRAÊ MEL - REVENDAS'!D:D,Insights!A109))</f>
        <v/>
      </c>
      <c r="F109" s="6" t="str">
        <f t="array" ref="F109">IF(IFERROR(INDEX('IRAÊ MEL - REVENDAS'!$A$3:$A$98, MATCH(0,COUNTIF(Insights!$F$16:F108, 'IRAÊ MEL - REVENDAS'!$A$3:$A$98), 0)),"")=0,"",IFERROR(INDEX('IRAÊ MEL - REVENDAS'!$A$3:$A$98, MATCH(0,COUNTIF(Insights!$F$16:F108, 'IRAÊ MEL - REVENDAS'!$A$3:$A$98), 0)),""))</f>
        <v/>
      </c>
      <c r="I109" s="6" t="str">
        <f>IF('Settings &amp; Instructions'!G110=0,"",'Settings &amp; Instructions'!G110)</f>
        <v/>
      </c>
      <c r="J109" s="16" t="str">
        <f>IF(I109="","",IFERROR(COUNTIFS('IRAÊ MEL - REVENDAS'!#REF!,"Won",'IRAÊ MEL - REVENDAS'!D:D,Insights!I109)/SUM(COUNTIFS('IRAÊ MEL - REVENDAS'!#REF!,{"Won","Lost"},'IRAÊ MEL - REVENDAS'!D:D,Insights!I109)),0))</f>
        <v/>
      </c>
      <c r="L109" s="6" t="str">
        <f>IF('Settings &amp; Instructions'!A110="","",'Settings &amp; Instructions'!A110)</f>
        <v/>
      </c>
      <c r="M109" s="6" t="str">
        <f>IF(L109="","",COUNTIF('IRAÊ MEL - REVENDAS'!#REF!,Insights!L109))</f>
        <v/>
      </c>
      <c r="N109" s="16" t="str">
        <f t="shared" si="1"/>
        <v/>
      </c>
    </row>
    <row r="110" spans="1:14" ht="24.95" customHeight="1">
      <c r="A110" s="6" t="str">
        <f>IF('Settings &amp; Instructions'!G111=0,"",'Settings &amp; Instructions'!G111)</f>
        <v/>
      </c>
      <c r="B110" s="15" t="str">
        <f>IF('Settings &amp; Instructions'!H111=0,"",'Settings &amp; Instructions'!H111)</f>
        <v/>
      </c>
      <c r="C110" s="15" t="str">
        <f>IF(A110="","",SUMIFS('IRAÊ MEL - REVENDAS'!#REF!,'IRAÊ MEL - REVENDAS'!D:D,Insights!A110,'IRAÊ MEL - REVENDAS'!#REF!,"Won"))</f>
        <v/>
      </c>
      <c r="D110" s="15" t="str">
        <f>IF(A110="","",SUMIFS('IRAÊ MEL - REVENDAS'!#REF!,'IRAÊ MEL - REVENDAS'!D:D,Insights!A110))</f>
        <v/>
      </c>
      <c r="F110" s="6" t="str">
        <f t="array" ref="F110">IF(IFERROR(INDEX('IRAÊ MEL - REVENDAS'!$A$3:$A$98, MATCH(0,COUNTIF(Insights!$F$16:F109, 'IRAÊ MEL - REVENDAS'!$A$3:$A$98), 0)),"")=0,"",IFERROR(INDEX('IRAÊ MEL - REVENDAS'!$A$3:$A$98, MATCH(0,COUNTIF(Insights!$F$16:F109, 'IRAÊ MEL - REVENDAS'!$A$3:$A$98), 0)),""))</f>
        <v/>
      </c>
      <c r="I110" s="6" t="str">
        <f>IF('Settings &amp; Instructions'!G111=0,"",'Settings &amp; Instructions'!G111)</f>
        <v/>
      </c>
      <c r="J110" s="16" t="str">
        <f>IF(I110="","",IFERROR(COUNTIFS('IRAÊ MEL - REVENDAS'!#REF!,"Won",'IRAÊ MEL - REVENDAS'!D:D,Insights!I110)/SUM(COUNTIFS('IRAÊ MEL - REVENDAS'!#REF!,{"Won","Lost"},'IRAÊ MEL - REVENDAS'!D:D,Insights!I110)),0))</f>
        <v/>
      </c>
      <c r="L110" s="6" t="str">
        <f>IF('Settings &amp; Instructions'!A111="","",'Settings &amp; Instructions'!A111)</f>
        <v/>
      </c>
      <c r="M110" s="6" t="str">
        <f>IF(L110="","",COUNTIF('IRAÊ MEL - REVENDAS'!#REF!,Insights!L110))</f>
        <v/>
      </c>
      <c r="N110" s="16" t="str">
        <f t="shared" si="1"/>
        <v/>
      </c>
    </row>
    <row r="111" spans="1:14" ht="24.95" customHeight="1">
      <c r="A111" s="6" t="str">
        <f>IF('Settings &amp; Instructions'!G112=0,"",'Settings &amp; Instructions'!G112)</f>
        <v/>
      </c>
      <c r="B111" s="15" t="str">
        <f>IF('Settings &amp; Instructions'!H112=0,"",'Settings &amp; Instructions'!H112)</f>
        <v/>
      </c>
      <c r="C111" s="15" t="str">
        <f>IF(A111="","",SUMIFS('IRAÊ MEL - REVENDAS'!#REF!,'IRAÊ MEL - REVENDAS'!D:D,Insights!A111,'IRAÊ MEL - REVENDAS'!#REF!,"Won"))</f>
        <v/>
      </c>
      <c r="D111" s="15" t="str">
        <f>IF(A111="","",SUMIFS('IRAÊ MEL - REVENDAS'!#REF!,'IRAÊ MEL - REVENDAS'!D:D,Insights!A111))</f>
        <v/>
      </c>
      <c r="F111" s="6" t="str">
        <f t="array" ref="F111">IF(IFERROR(INDEX('IRAÊ MEL - REVENDAS'!$A$3:$A$98, MATCH(0,COUNTIF(Insights!$F$16:F110, 'IRAÊ MEL - REVENDAS'!$A$3:$A$98), 0)),"")=0,"",IFERROR(INDEX('IRAÊ MEL - REVENDAS'!$A$3:$A$98, MATCH(0,COUNTIF(Insights!$F$16:F110, 'IRAÊ MEL - REVENDAS'!$A$3:$A$98), 0)),""))</f>
        <v/>
      </c>
      <c r="I111" s="6" t="str">
        <f>IF('Settings &amp; Instructions'!G112=0,"",'Settings &amp; Instructions'!G112)</f>
        <v/>
      </c>
      <c r="J111" s="16" t="str">
        <f>IF(I111="","",IFERROR(COUNTIFS('IRAÊ MEL - REVENDAS'!#REF!,"Won",'IRAÊ MEL - REVENDAS'!D:D,Insights!I111)/SUM(COUNTIFS('IRAÊ MEL - REVENDAS'!#REF!,{"Won","Lost"},'IRAÊ MEL - REVENDAS'!D:D,Insights!I111)),0))</f>
        <v/>
      </c>
      <c r="L111" s="6" t="str">
        <f>IF('Settings &amp; Instructions'!A112="","",'Settings &amp; Instructions'!A112)</f>
        <v/>
      </c>
      <c r="M111" s="6" t="str">
        <f>IF(L111="","",COUNTIF('IRAÊ MEL - REVENDAS'!#REF!,Insights!L111))</f>
        <v/>
      </c>
      <c r="N111" s="16" t="str">
        <f t="shared" si="1"/>
        <v/>
      </c>
    </row>
    <row r="112" spans="1:14" ht="24.95" customHeight="1">
      <c r="A112" s="6" t="str">
        <f>IF('Settings &amp; Instructions'!G113=0,"",'Settings &amp; Instructions'!G113)</f>
        <v/>
      </c>
      <c r="B112" s="15" t="str">
        <f>IF('Settings &amp; Instructions'!H113=0,"",'Settings &amp; Instructions'!H113)</f>
        <v/>
      </c>
      <c r="C112" s="15" t="str">
        <f>IF(A112="","",SUMIFS('IRAÊ MEL - REVENDAS'!#REF!,'IRAÊ MEL - REVENDAS'!D:D,Insights!A112,'IRAÊ MEL - REVENDAS'!#REF!,"Won"))</f>
        <v/>
      </c>
      <c r="D112" s="15" t="str">
        <f>IF(A112="","",SUMIFS('IRAÊ MEL - REVENDAS'!#REF!,'IRAÊ MEL - REVENDAS'!D:D,Insights!A112))</f>
        <v/>
      </c>
      <c r="F112" s="6" t="str">
        <f t="array" ref="F112">IF(IFERROR(INDEX('IRAÊ MEL - REVENDAS'!$A$3:$A$98, MATCH(0,COUNTIF(Insights!$F$16:F111, 'IRAÊ MEL - REVENDAS'!$A$3:$A$98), 0)),"")=0,"",IFERROR(INDEX('IRAÊ MEL - REVENDAS'!$A$3:$A$98, MATCH(0,COUNTIF(Insights!$F$16:F111, 'IRAÊ MEL - REVENDAS'!$A$3:$A$98), 0)),""))</f>
        <v/>
      </c>
      <c r="I112" s="6" t="str">
        <f>IF('Settings &amp; Instructions'!G113=0,"",'Settings &amp; Instructions'!G113)</f>
        <v/>
      </c>
      <c r="J112" s="16" t="str">
        <f>IF(I112="","",IFERROR(COUNTIFS('IRAÊ MEL - REVENDAS'!#REF!,"Won",'IRAÊ MEL - REVENDAS'!D:D,Insights!I112)/SUM(COUNTIFS('IRAÊ MEL - REVENDAS'!#REF!,{"Won","Lost"},'IRAÊ MEL - REVENDAS'!D:D,Insights!I112)),0))</f>
        <v/>
      </c>
      <c r="L112" s="6" t="str">
        <f>IF('Settings &amp; Instructions'!A113="","",'Settings &amp; Instructions'!A113)</f>
        <v/>
      </c>
      <c r="M112" s="6" t="str">
        <f>IF(L112="","",COUNTIF('IRAÊ MEL - REVENDAS'!#REF!,Insights!L112))</f>
        <v/>
      </c>
      <c r="N112" s="16" t="str">
        <f t="shared" si="1"/>
        <v/>
      </c>
    </row>
    <row r="113" spans="1:14" ht="24.95" customHeight="1">
      <c r="A113" s="6" t="str">
        <f>IF('Settings &amp; Instructions'!G114=0,"",'Settings &amp; Instructions'!G114)</f>
        <v/>
      </c>
      <c r="B113" s="15" t="str">
        <f>IF('Settings &amp; Instructions'!H114=0,"",'Settings &amp; Instructions'!H114)</f>
        <v/>
      </c>
      <c r="C113" s="15" t="str">
        <f>IF(A113="","",SUMIFS('IRAÊ MEL - REVENDAS'!#REF!,'IRAÊ MEL - REVENDAS'!D:D,Insights!A113,'IRAÊ MEL - REVENDAS'!#REF!,"Won"))</f>
        <v/>
      </c>
      <c r="D113" s="15" t="str">
        <f>IF(A113="","",SUMIFS('IRAÊ MEL - REVENDAS'!#REF!,'IRAÊ MEL - REVENDAS'!D:D,Insights!A113))</f>
        <v/>
      </c>
      <c r="F113" s="6" t="str">
        <f t="array" ref="F113">IF(IFERROR(INDEX('IRAÊ MEL - REVENDAS'!$A$3:$A$98, MATCH(0,COUNTIF(Insights!$F$16:F112, 'IRAÊ MEL - REVENDAS'!$A$3:$A$98), 0)),"")=0,"",IFERROR(INDEX('IRAÊ MEL - REVENDAS'!$A$3:$A$98, MATCH(0,COUNTIF(Insights!$F$16:F112, 'IRAÊ MEL - REVENDAS'!$A$3:$A$98), 0)),""))</f>
        <v/>
      </c>
      <c r="I113" s="6" t="str">
        <f>IF('Settings &amp; Instructions'!G114=0,"",'Settings &amp; Instructions'!G114)</f>
        <v/>
      </c>
      <c r="J113" s="16" t="str">
        <f>IF(I113="","",IFERROR(COUNTIFS('IRAÊ MEL - REVENDAS'!#REF!,"Won",'IRAÊ MEL - REVENDAS'!D:D,Insights!I113)/SUM(COUNTIFS('IRAÊ MEL - REVENDAS'!#REF!,{"Won","Lost"},'IRAÊ MEL - REVENDAS'!D:D,Insights!I113)),0))</f>
        <v/>
      </c>
      <c r="L113" s="6" t="str">
        <f>IF('Settings &amp; Instructions'!A114="","",'Settings &amp; Instructions'!A114)</f>
        <v/>
      </c>
      <c r="N113" s="16" t="str">
        <f t="shared" si="1"/>
        <v/>
      </c>
    </row>
    <row r="114" spans="1:14" ht="24.95" customHeight="1">
      <c r="A114" s="6" t="str">
        <f>IF('Settings &amp; Instructions'!G115=0,"",'Settings &amp; Instructions'!G115)</f>
        <v/>
      </c>
      <c r="B114" s="15" t="str">
        <f>IF('Settings &amp; Instructions'!H115=0,"",'Settings &amp; Instructions'!H115)</f>
        <v/>
      </c>
      <c r="C114" s="15" t="str">
        <f>IF(A114="","",SUMIFS('IRAÊ MEL - REVENDAS'!#REF!,'IRAÊ MEL - REVENDAS'!D:D,Insights!A114,'IRAÊ MEL - REVENDAS'!#REF!,"Won"))</f>
        <v/>
      </c>
      <c r="D114" s="15" t="str">
        <f>IF(A114="","",SUMIFS('IRAÊ MEL - REVENDAS'!#REF!,'IRAÊ MEL - REVENDAS'!D:D,Insights!A114))</f>
        <v/>
      </c>
      <c r="F114" s="6" t="str">
        <f t="array" ref="F114">IF(IFERROR(INDEX('IRAÊ MEL - REVENDAS'!$A$3:$A$98, MATCH(0,COUNTIF(Insights!$F$16:F113, 'IRAÊ MEL - REVENDAS'!$A$3:$A$98), 0)),"")=0,"",IFERROR(INDEX('IRAÊ MEL - REVENDAS'!$A$3:$A$98, MATCH(0,COUNTIF(Insights!$F$16:F113, 'IRAÊ MEL - REVENDAS'!$A$3:$A$98), 0)),""))</f>
        <v/>
      </c>
      <c r="I114" s="6" t="str">
        <f>IF('Settings &amp; Instructions'!G115=0,"",'Settings &amp; Instructions'!G115)</f>
        <v/>
      </c>
      <c r="J114" s="16" t="str">
        <f>IF(I114="","",IFERROR(COUNTIFS('IRAÊ MEL - REVENDAS'!#REF!,"Won",'IRAÊ MEL - REVENDAS'!D:D,Insights!I114)/SUM(COUNTIFS('IRAÊ MEL - REVENDAS'!#REF!,{"Won","Lost"},'IRAÊ MEL - REVENDAS'!D:D,Insights!I114)),0))</f>
        <v/>
      </c>
      <c r="L114" s="6" t="str">
        <f>IF('Settings &amp; Instructions'!A115="","",'Settings &amp; Instructions'!A115)</f>
        <v/>
      </c>
      <c r="N114" s="16" t="str">
        <f t="shared" si="1"/>
        <v/>
      </c>
    </row>
    <row r="115" spans="1:14" ht="24.95" customHeight="1">
      <c r="A115" s="6" t="str">
        <f>IF('Settings &amp; Instructions'!G116=0,"",'Settings &amp; Instructions'!G116)</f>
        <v/>
      </c>
      <c r="B115" s="15" t="str">
        <f>IF('Settings &amp; Instructions'!H116=0,"",'Settings &amp; Instructions'!H116)</f>
        <v/>
      </c>
      <c r="C115" s="15" t="str">
        <f>IF(A115="","",SUMIFS('IRAÊ MEL - REVENDAS'!#REF!,'IRAÊ MEL - REVENDAS'!D:D,Insights!A115,'IRAÊ MEL - REVENDAS'!#REF!,"Won"))</f>
        <v/>
      </c>
      <c r="D115" s="15" t="str">
        <f>IF(A115="","",SUMIFS('IRAÊ MEL - REVENDAS'!#REF!,'IRAÊ MEL - REVENDAS'!D:D,Insights!A115))</f>
        <v/>
      </c>
      <c r="F115" s="6" t="str">
        <f t="array" ref="F115">IF(IFERROR(INDEX('IRAÊ MEL - REVENDAS'!$A$3:$A$98, MATCH(0,COUNTIF(Insights!$F$16:F114, 'IRAÊ MEL - REVENDAS'!$A$3:$A$98), 0)),"")=0,"",IFERROR(INDEX('IRAÊ MEL - REVENDAS'!$A$3:$A$98, MATCH(0,COUNTIF(Insights!$F$16:F114, 'IRAÊ MEL - REVENDAS'!$A$3:$A$98), 0)),""))</f>
        <v/>
      </c>
      <c r="I115" s="6" t="str">
        <f>IF('Settings &amp; Instructions'!G116=0,"",'Settings &amp; Instructions'!G116)</f>
        <v/>
      </c>
      <c r="J115" s="16" t="str">
        <f>IF(I115="","",IFERROR(COUNTIFS('IRAÊ MEL - REVENDAS'!#REF!,"Won",'IRAÊ MEL - REVENDAS'!D:D,Insights!I115)/SUM(COUNTIFS('IRAÊ MEL - REVENDAS'!#REF!,{"Won","Lost"},'IRAÊ MEL - REVENDAS'!D:D,Insights!I115)),0))</f>
        <v/>
      </c>
      <c r="L115" s="6" t="str">
        <f>IF('Settings &amp; Instructions'!A116="","",'Settings &amp; Instructions'!A116)</f>
        <v/>
      </c>
      <c r="N115" s="16" t="str">
        <f t="shared" si="1"/>
        <v/>
      </c>
    </row>
    <row r="116" spans="1:14" ht="24.95" customHeight="1">
      <c r="A116" s="6" t="str">
        <f>IF('Settings &amp; Instructions'!G117=0,"",'Settings &amp; Instructions'!G117)</f>
        <v/>
      </c>
      <c r="B116" s="15" t="str">
        <f>IF('Settings &amp; Instructions'!H117=0,"",'Settings &amp; Instructions'!H117)</f>
        <v/>
      </c>
      <c r="C116" s="15" t="str">
        <f>IF(A116="","",SUMIFS('IRAÊ MEL - REVENDAS'!#REF!,'IRAÊ MEL - REVENDAS'!D:D,Insights!A116,'IRAÊ MEL - REVENDAS'!#REF!,"Won"))</f>
        <v/>
      </c>
      <c r="D116" s="15" t="str">
        <f>IF(A116="","",SUMIFS('IRAÊ MEL - REVENDAS'!#REF!,'IRAÊ MEL - REVENDAS'!D:D,Insights!A116))</f>
        <v/>
      </c>
      <c r="F116" s="6" t="str">
        <f t="array" ref="F116">IF(IFERROR(INDEX('IRAÊ MEL - REVENDAS'!$A$3:$A$98, MATCH(0,COUNTIF(Insights!$F$16:F115, 'IRAÊ MEL - REVENDAS'!$A$3:$A$98), 0)),"")=0,"",IFERROR(INDEX('IRAÊ MEL - REVENDAS'!$A$3:$A$98, MATCH(0,COUNTIF(Insights!$F$16:F115, 'IRAÊ MEL - REVENDAS'!$A$3:$A$98), 0)),""))</f>
        <v/>
      </c>
      <c r="I116" s="6" t="str">
        <f>IF('Settings &amp; Instructions'!G117=0,"",'Settings &amp; Instructions'!G117)</f>
        <v/>
      </c>
      <c r="J116" s="16" t="str">
        <f>IF(I116="","",IFERROR(COUNTIFS('IRAÊ MEL - REVENDAS'!#REF!,"Won",'IRAÊ MEL - REVENDAS'!D:D,Insights!I116)/SUM(COUNTIFS('IRAÊ MEL - REVENDAS'!#REF!,{"Won","Lost"},'IRAÊ MEL - REVENDAS'!D:D,Insights!I116)),0))</f>
        <v/>
      </c>
      <c r="N116" s="16" t="str">
        <f t="shared" si="1"/>
        <v/>
      </c>
    </row>
    <row r="117" spans="1:14" ht="24.95" customHeight="1">
      <c r="A117" s="6" t="str">
        <f>IF('Settings &amp; Instructions'!G118=0,"",'Settings &amp; Instructions'!G118)</f>
        <v/>
      </c>
      <c r="B117" s="15" t="str">
        <f>IF('Settings &amp; Instructions'!H118=0,"",'Settings &amp; Instructions'!H118)</f>
        <v/>
      </c>
      <c r="C117" s="15" t="str">
        <f>IF(A117="","",SUMIFS('IRAÊ MEL - REVENDAS'!#REF!,'IRAÊ MEL - REVENDAS'!D:D,Insights!A117,'IRAÊ MEL - REVENDAS'!#REF!,"Won"))</f>
        <v/>
      </c>
      <c r="D117" s="15" t="str">
        <f>IF(A117="","",SUMIFS('IRAÊ MEL - REVENDAS'!#REF!,'IRAÊ MEL - REVENDAS'!D:D,Insights!A117))</f>
        <v/>
      </c>
      <c r="F117" s="6" t="str">
        <f t="array" ref="F117">IF(IFERROR(INDEX('IRAÊ MEL - REVENDAS'!$A$3:$A$98, MATCH(0,COUNTIF(Insights!$F$16:F116, 'IRAÊ MEL - REVENDAS'!$A$3:$A$98), 0)),"")=0,"",IFERROR(INDEX('IRAÊ MEL - REVENDAS'!$A$3:$A$98, MATCH(0,COUNTIF(Insights!$F$16:F116, 'IRAÊ MEL - REVENDAS'!$A$3:$A$98), 0)),""))</f>
        <v/>
      </c>
      <c r="I117" s="6" t="str">
        <f>IF('Settings &amp; Instructions'!G118=0,"",'Settings &amp; Instructions'!G118)</f>
        <v/>
      </c>
      <c r="J117" s="16" t="str">
        <f>IF(I117="","",IFERROR(COUNTIFS('IRAÊ MEL - REVENDAS'!#REF!,"Won",'IRAÊ MEL - REVENDAS'!D:D,Insights!I117)/SUM(COUNTIFS('IRAÊ MEL - REVENDAS'!#REF!,{"Won","Lost"},'IRAÊ MEL - REVENDAS'!D:D,Insights!I117)),0))</f>
        <v/>
      </c>
      <c r="N117" s="16" t="str">
        <f t="shared" si="1"/>
        <v/>
      </c>
    </row>
    <row r="118" spans="1:14" ht="24.95" customHeight="1">
      <c r="A118" s="6" t="str">
        <f>IF('Settings &amp; Instructions'!G119=0,"",'Settings &amp; Instructions'!G119)</f>
        <v/>
      </c>
      <c r="B118" s="15" t="str">
        <f>IF('Settings &amp; Instructions'!H119=0,"",'Settings &amp; Instructions'!H119)</f>
        <v/>
      </c>
      <c r="C118" s="15" t="str">
        <f>IF(A118="","",SUMIFS('IRAÊ MEL - REVENDAS'!#REF!,'IRAÊ MEL - REVENDAS'!D:D,Insights!A118,'IRAÊ MEL - REVENDAS'!#REF!,"Won"))</f>
        <v/>
      </c>
      <c r="D118" s="15" t="str">
        <f>IF(A118="","",SUMIFS('IRAÊ MEL - REVENDAS'!#REF!,'IRAÊ MEL - REVENDAS'!D:D,Insights!A118))</f>
        <v/>
      </c>
      <c r="F118" s="6" t="str">
        <f t="array" ref="F118">IF(IFERROR(INDEX('IRAÊ MEL - REVENDAS'!$A$3:$A$98, MATCH(0,COUNTIF(Insights!$F$16:F117, 'IRAÊ MEL - REVENDAS'!$A$3:$A$98), 0)),"")=0,"",IFERROR(INDEX('IRAÊ MEL - REVENDAS'!$A$3:$A$98, MATCH(0,COUNTIF(Insights!$F$16:F117, 'IRAÊ MEL - REVENDAS'!$A$3:$A$98), 0)),""))</f>
        <v/>
      </c>
      <c r="I118" s="6" t="str">
        <f>IF('Settings &amp; Instructions'!G119=0,"",'Settings &amp; Instructions'!G119)</f>
        <v/>
      </c>
      <c r="J118" s="16" t="str">
        <f>IF(I118="","",IFERROR(COUNTIFS('IRAÊ MEL - REVENDAS'!#REF!,"Won",'IRAÊ MEL - REVENDAS'!D:D,Insights!I118)/SUM(COUNTIFS('IRAÊ MEL - REVENDAS'!#REF!,{"Won","Lost"},'IRAÊ MEL - REVENDAS'!D:D,Insights!I118)),0))</f>
        <v/>
      </c>
      <c r="N118" s="16" t="str">
        <f t="shared" si="1"/>
        <v/>
      </c>
    </row>
    <row r="119" spans="1:14" ht="24.95" customHeight="1">
      <c r="A119" s="6" t="str">
        <f>IF('Settings &amp; Instructions'!G120=0,"",'Settings &amp; Instructions'!G120)</f>
        <v/>
      </c>
      <c r="B119" s="15" t="str">
        <f>IF('Settings &amp; Instructions'!H120=0,"",'Settings &amp; Instructions'!H120)</f>
        <v/>
      </c>
      <c r="C119" s="15" t="str">
        <f>IF(A119="","",SUMIFS('IRAÊ MEL - REVENDAS'!#REF!,'IRAÊ MEL - REVENDAS'!D:D,Insights!A119,'IRAÊ MEL - REVENDAS'!#REF!,"Won"))</f>
        <v/>
      </c>
      <c r="D119" s="15" t="str">
        <f>IF(A119="","",SUMIFS('IRAÊ MEL - REVENDAS'!#REF!,'IRAÊ MEL - REVENDAS'!D:D,Insights!A119))</f>
        <v/>
      </c>
      <c r="F119" s="6" t="str">
        <f t="array" ref="F119">IF(IFERROR(INDEX('IRAÊ MEL - REVENDAS'!$A$3:$A$98, MATCH(0,COUNTIF(Insights!$F$16:F118, 'IRAÊ MEL - REVENDAS'!$A$3:$A$98), 0)),"")=0,"",IFERROR(INDEX('IRAÊ MEL - REVENDAS'!$A$3:$A$98, MATCH(0,COUNTIF(Insights!$F$16:F118, 'IRAÊ MEL - REVENDAS'!$A$3:$A$98), 0)),""))</f>
        <v/>
      </c>
      <c r="I119" s="6" t="str">
        <f>IF('Settings &amp; Instructions'!G120=0,"",'Settings &amp; Instructions'!G120)</f>
        <v/>
      </c>
      <c r="J119" s="16" t="str">
        <f>IF(I119="","",IFERROR(COUNTIFS('IRAÊ MEL - REVENDAS'!#REF!,"Won",'IRAÊ MEL - REVENDAS'!D:D,Insights!I119)/SUM(COUNTIFS('IRAÊ MEL - REVENDAS'!#REF!,{"Won","Lost"},'IRAÊ MEL - REVENDAS'!D:D,Insights!I119)),0))</f>
        <v/>
      </c>
      <c r="N119" s="16" t="str">
        <f t="shared" si="1"/>
        <v/>
      </c>
    </row>
    <row r="120" spans="1:14" ht="24.95" customHeight="1">
      <c r="A120" s="6" t="str">
        <f>IF('Settings &amp; Instructions'!G121=0,"",'Settings &amp; Instructions'!G121)</f>
        <v/>
      </c>
      <c r="B120" s="15" t="str">
        <f>IF('Settings &amp; Instructions'!H121=0,"",'Settings &amp; Instructions'!H121)</f>
        <v/>
      </c>
      <c r="C120" s="15" t="str">
        <f>IF(A120="","",SUMIFS('IRAÊ MEL - REVENDAS'!#REF!,'IRAÊ MEL - REVENDAS'!D:D,Insights!A120,'IRAÊ MEL - REVENDAS'!#REF!,"Won"))</f>
        <v/>
      </c>
      <c r="D120" s="15" t="str">
        <f>IF(A120="","",SUMIFS('IRAÊ MEL - REVENDAS'!#REF!,'IRAÊ MEL - REVENDAS'!D:D,Insights!A120))</f>
        <v/>
      </c>
      <c r="F120" s="6" t="str">
        <f t="array" ref="F120">IF(IFERROR(INDEX('IRAÊ MEL - REVENDAS'!$A$3:$A$98, MATCH(0,COUNTIF(Insights!$F$16:F119, 'IRAÊ MEL - REVENDAS'!$A$3:$A$98), 0)),"")=0,"",IFERROR(INDEX('IRAÊ MEL - REVENDAS'!$A$3:$A$98, MATCH(0,COUNTIF(Insights!$F$16:F119, 'IRAÊ MEL - REVENDAS'!$A$3:$A$98), 0)),""))</f>
        <v/>
      </c>
      <c r="I120" s="6" t="str">
        <f>IF('Settings &amp; Instructions'!G121=0,"",'Settings &amp; Instructions'!G121)</f>
        <v/>
      </c>
      <c r="J120" s="16" t="str">
        <f>IF(I120="","",IFERROR(COUNTIFS('IRAÊ MEL - REVENDAS'!#REF!,"Won",'IRAÊ MEL - REVENDAS'!D:D,Insights!I120)/SUM(COUNTIFS('IRAÊ MEL - REVENDAS'!#REF!,{"Won","Lost"},'IRAÊ MEL - REVENDAS'!D:D,Insights!I120)),0))</f>
        <v/>
      </c>
      <c r="N120" s="16" t="str">
        <f t="shared" si="1"/>
        <v/>
      </c>
    </row>
    <row r="121" spans="1:14" ht="24.95" customHeight="1">
      <c r="A121" s="6" t="str">
        <f>IF('Settings &amp; Instructions'!G122=0,"",'Settings &amp; Instructions'!G122)</f>
        <v/>
      </c>
      <c r="B121" s="15" t="str">
        <f>IF('Settings &amp; Instructions'!H122=0,"",'Settings &amp; Instructions'!H122)</f>
        <v/>
      </c>
      <c r="C121" s="15" t="str">
        <f>IF(A121="","",SUMIFS('IRAÊ MEL - REVENDAS'!#REF!,'IRAÊ MEL - REVENDAS'!D:D,Insights!A121,'IRAÊ MEL - REVENDAS'!#REF!,"Won"))</f>
        <v/>
      </c>
      <c r="D121" s="15" t="str">
        <f>IF(A121="","",SUMIFS('IRAÊ MEL - REVENDAS'!#REF!,'IRAÊ MEL - REVENDAS'!D:D,Insights!A121))</f>
        <v/>
      </c>
      <c r="F121" s="6" t="str">
        <f t="array" ref="F121">IF(IFERROR(INDEX('IRAÊ MEL - REVENDAS'!$A$3:$A$98, MATCH(0,COUNTIF(Insights!$F$16:F120, 'IRAÊ MEL - REVENDAS'!$A$3:$A$98), 0)),"")=0,"",IFERROR(INDEX('IRAÊ MEL - REVENDAS'!$A$3:$A$98, MATCH(0,COUNTIF(Insights!$F$16:F120, 'IRAÊ MEL - REVENDAS'!$A$3:$A$98), 0)),""))</f>
        <v/>
      </c>
      <c r="I121" s="6" t="str">
        <f>IF('Settings &amp; Instructions'!G122=0,"",'Settings &amp; Instructions'!G122)</f>
        <v/>
      </c>
      <c r="J121" s="16" t="str">
        <f>IF(I121="","",IFERROR(COUNTIFS('IRAÊ MEL - REVENDAS'!#REF!,"Won",'IRAÊ MEL - REVENDAS'!D:D,Insights!I121)/SUM(COUNTIFS('IRAÊ MEL - REVENDAS'!#REF!,{"Won","Lost"},'IRAÊ MEL - REVENDAS'!D:D,Insights!I121)),0))</f>
        <v/>
      </c>
      <c r="N121" s="16" t="str">
        <f t="shared" si="1"/>
        <v/>
      </c>
    </row>
    <row r="122" spans="1:14" ht="24.95" customHeight="1">
      <c r="A122" s="6" t="str">
        <f>IF('Settings &amp; Instructions'!G123=0,"",'Settings &amp; Instructions'!G123)</f>
        <v/>
      </c>
      <c r="B122" s="15" t="str">
        <f>IF('Settings &amp; Instructions'!H123=0,"",'Settings &amp; Instructions'!H123)</f>
        <v/>
      </c>
      <c r="C122" s="15" t="str">
        <f>IF(A122="","",SUMIFS('IRAÊ MEL - REVENDAS'!#REF!,'IRAÊ MEL - REVENDAS'!D:D,Insights!A122,'IRAÊ MEL - REVENDAS'!#REF!,"Won"))</f>
        <v/>
      </c>
      <c r="D122" s="15" t="str">
        <f>IF(A122="","",SUMIFS('IRAÊ MEL - REVENDAS'!#REF!,'IRAÊ MEL - REVENDAS'!D:D,Insights!A122))</f>
        <v/>
      </c>
      <c r="F122" s="6" t="str">
        <f t="array" ref="F122">IF(IFERROR(INDEX('IRAÊ MEL - REVENDAS'!$A$3:$A$98, MATCH(0,COUNTIF(Insights!$F$16:F121, 'IRAÊ MEL - REVENDAS'!$A$3:$A$98), 0)),"")=0,"",IFERROR(INDEX('IRAÊ MEL - REVENDAS'!$A$3:$A$98, MATCH(0,COUNTIF(Insights!$F$16:F121, 'IRAÊ MEL - REVENDAS'!$A$3:$A$98), 0)),""))</f>
        <v/>
      </c>
      <c r="I122" s="6" t="str">
        <f>IF('Settings &amp; Instructions'!G123=0,"",'Settings &amp; Instructions'!G123)</f>
        <v/>
      </c>
      <c r="J122" s="16" t="str">
        <f>IF(I122="","",IFERROR(COUNTIFS('IRAÊ MEL - REVENDAS'!#REF!,"Won",'IRAÊ MEL - REVENDAS'!D:D,Insights!I122)/SUM(COUNTIFS('IRAÊ MEL - REVENDAS'!#REF!,{"Won","Lost"},'IRAÊ MEL - REVENDAS'!D:D,Insights!I122)),0))</f>
        <v/>
      </c>
      <c r="N122" s="16" t="str">
        <f t="shared" si="1"/>
        <v/>
      </c>
    </row>
    <row r="123" spans="1:14" ht="24.95" customHeight="1">
      <c r="A123" s="6" t="str">
        <f>IF('Settings &amp; Instructions'!G124=0,"",'Settings &amp; Instructions'!G124)</f>
        <v/>
      </c>
      <c r="B123" s="15" t="str">
        <f>IF('Settings &amp; Instructions'!H124=0,"",'Settings &amp; Instructions'!H124)</f>
        <v/>
      </c>
      <c r="C123" s="15" t="str">
        <f>IF(A123="","",SUMIFS('IRAÊ MEL - REVENDAS'!#REF!,'IRAÊ MEL - REVENDAS'!D:D,Insights!A123,'IRAÊ MEL - REVENDAS'!#REF!,"Won"))</f>
        <v/>
      </c>
      <c r="D123" s="15" t="str">
        <f>IF(A123="","",SUMIFS('IRAÊ MEL - REVENDAS'!#REF!,'IRAÊ MEL - REVENDAS'!D:D,Insights!A123))</f>
        <v/>
      </c>
      <c r="F123" s="6" t="str">
        <f t="array" ref="F123">IF(IFERROR(INDEX('IRAÊ MEL - REVENDAS'!$A$3:$A$98, MATCH(0,COUNTIF(Insights!$F$16:F122, 'IRAÊ MEL - REVENDAS'!$A$3:$A$98), 0)),"")=0,"",IFERROR(INDEX('IRAÊ MEL - REVENDAS'!$A$3:$A$98, MATCH(0,COUNTIF(Insights!$F$16:F122, 'IRAÊ MEL - REVENDAS'!$A$3:$A$98), 0)),""))</f>
        <v/>
      </c>
      <c r="I123" s="6" t="str">
        <f>IF('Settings &amp; Instructions'!G124=0,"",'Settings &amp; Instructions'!G124)</f>
        <v/>
      </c>
      <c r="J123" s="16" t="str">
        <f>IF(I123="","",IFERROR(COUNTIFS('IRAÊ MEL - REVENDAS'!#REF!,"Won",'IRAÊ MEL - REVENDAS'!D:D,Insights!I123)/SUM(COUNTIFS('IRAÊ MEL - REVENDAS'!#REF!,{"Won","Lost"},'IRAÊ MEL - REVENDAS'!D:D,Insights!I123)),0))</f>
        <v/>
      </c>
      <c r="N123" s="16" t="str">
        <f t="shared" si="1"/>
        <v/>
      </c>
    </row>
    <row r="124" spans="1:14" ht="24.95" customHeight="1">
      <c r="A124" s="6" t="str">
        <f>IF('Settings &amp; Instructions'!G125=0,"",'Settings &amp; Instructions'!G125)</f>
        <v/>
      </c>
      <c r="B124" s="15" t="str">
        <f>IF('Settings &amp; Instructions'!H125=0,"",'Settings &amp; Instructions'!H125)</f>
        <v/>
      </c>
      <c r="C124" s="15" t="str">
        <f>IF(A124="","",SUMIFS('IRAÊ MEL - REVENDAS'!#REF!,'IRAÊ MEL - REVENDAS'!D:D,Insights!A124,'IRAÊ MEL - REVENDAS'!#REF!,"Won"))</f>
        <v/>
      </c>
      <c r="D124" s="15" t="str">
        <f>IF(A124="","",SUMIFS('IRAÊ MEL - REVENDAS'!#REF!,'IRAÊ MEL - REVENDAS'!D:D,Insights!A124))</f>
        <v/>
      </c>
      <c r="F124" s="6" t="str">
        <f t="array" ref="F124">IF(IFERROR(INDEX('IRAÊ MEL - REVENDAS'!$A$3:$A$98, MATCH(0,COUNTIF(Insights!$F$16:F123, 'IRAÊ MEL - REVENDAS'!$A$3:$A$98), 0)),"")=0,"",IFERROR(INDEX('IRAÊ MEL - REVENDAS'!$A$3:$A$98, MATCH(0,COUNTIF(Insights!$F$16:F123, 'IRAÊ MEL - REVENDAS'!$A$3:$A$98), 0)),""))</f>
        <v/>
      </c>
      <c r="I124" s="6" t="str">
        <f>IF('Settings &amp; Instructions'!G125=0,"",'Settings &amp; Instructions'!G125)</f>
        <v/>
      </c>
      <c r="J124" s="16" t="str">
        <f>IF(I124="","",IFERROR(COUNTIFS('IRAÊ MEL - REVENDAS'!#REF!,"Won",'IRAÊ MEL - REVENDAS'!D:D,Insights!I124)/SUM(COUNTIFS('IRAÊ MEL - REVENDAS'!#REF!,{"Won","Lost"},'IRAÊ MEL - REVENDAS'!D:D,Insights!I124)),0))</f>
        <v/>
      </c>
      <c r="N124" s="16" t="str">
        <f t="shared" si="1"/>
        <v/>
      </c>
    </row>
    <row r="125" spans="1:14" ht="24.95" customHeight="1">
      <c r="A125" s="6" t="str">
        <f>IF('Settings &amp; Instructions'!G126=0,"",'Settings &amp; Instructions'!G126)</f>
        <v/>
      </c>
      <c r="B125" s="15" t="str">
        <f>IF('Settings &amp; Instructions'!H126=0,"",'Settings &amp; Instructions'!H126)</f>
        <v/>
      </c>
      <c r="C125" s="15" t="str">
        <f>IF(A125="","",SUMIFS('IRAÊ MEL - REVENDAS'!#REF!,'IRAÊ MEL - REVENDAS'!D:D,Insights!A125,'IRAÊ MEL - REVENDAS'!#REF!,"Won"))</f>
        <v/>
      </c>
      <c r="D125" s="15" t="str">
        <f>IF(A125="","",SUMIFS('IRAÊ MEL - REVENDAS'!#REF!,'IRAÊ MEL - REVENDAS'!D:D,Insights!A125))</f>
        <v/>
      </c>
      <c r="F125" s="6" t="str">
        <f t="array" ref="F125">IF(IFERROR(INDEX('IRAÊ MEL - REVENDAS'!$A$3:$A$98, MATCH(0,COUNTIF(Insights!$F$16:F124, 'IRAÊ MEL - REVENDAS'!$A$3:$A$98), 0)),"")=0,"",IFERROR(INDEX('IRAÊ MEL - REVENDAS'!$A$3:$A$98, MATCH(0,COUNTIF(Insights!$F$16:F124, 'IRAÊ MEL - REVENDAS'!$A$3:$A$98), 0)),""))</f>
        <v/>
      </c>
      <c r="I125" s="6" t="str">
        <f>IF('Settings &amp; Instructions'!G126=0,"",'Settings &amp; Instructions'!G126)</f>
        <v/>
      </c>
      <c r="J125" s="16" t="str">
        <f>IF(I125="","",IFERROR(COUNTIFS('IRAÊ MEL - REVENDAS'!#REF!,"Won",'IRAÊ MEL - REVENDAS'!D:D,Insights!I125)/SUM(COUNTIFS('IRAÊ MEL - REVENDAS'!#REF!,{"Won","Lost"},'IRAÊ MEL - REVENDAS'!D:D,Insights!I125)),0))</f>
        <v/>
      </c>
      <c r="N125" s="16" t="str">
        <f t="shared" si="1"/>
        <v/>
      </c>
    </row>
    <row r="126" spans="1:14" ht="24.95" customHeight="1">
      <c r="A126" s="6" t="str">
        <f>IF('Settings &amp; Instructions'!G127=0,"",'Settings &amp; Instructions'!G127)</f>
        <v/>
      </c>
      <c r="B126" s="15" t="str">
        <f>IF('Settings &amp; Instructions'!H127=0,"",'Settings &amp; Instructions'!H127)</f>
        <v/>
      </c>
      <c r="C126" s="15" t="str">
        <f>IF(A126="","",SUMIFS('IRAÊ MEL - REVENDAS'!#REF!,'IRAÊ MEL - REVENDAS'!D:D,Insights!A126,'IRAÊ MEL - REVENDAS'!#REF!,"Won"))</f>
        <v/>
      </c>
      <c r="D126" s="15" t="str">
        <f>IF(A126="","",SUMIFS('IRAÊ MEL - REVENDAS'!#REF!,'IRAÊ MEL - REVENDAS'!D:D,Insights!A126))</f>
        <v/>
      </c>
      <c r="F126" s="6" t="str">
        <f t="array" ref="F126">IF(IFERROR(INDEX('IRAÊ MEL - REVENDAS'!$A$3:$A$98, MATCH(0,COUNTIF(Insights!$F$16:F125, 'IRAÊ MEL - REVENDAS'!$A$3:$A$98), 0)),"")=0,"",IFERROR(INDEX('IRAÊ MEL - REVENDAS'!$A$3:$A$98, MATCH(0,COUNTIF(Insights!$F$16:F125, 'IRAÊ MEL - REVENDAS'!$A$3:$A$98), 0)),""))</f>
        <v/>
      </c>
      <c r="I126" s="6" t="str">
        <f>IF('Settings &amp; Instructions'!G127=0,"",'Settings &amp; Instructions'!G127)</f>
        <v/>
      </c>
      <c r="J126" s="16" t="str">
        <f>IF(I126="","",IFERROR(COUNTIFS('IRAÊ MEL - REVENDAS'!#REF!,"Won",'IRAÊ MEL - REVENDAS'!D:D,Insights!I126)/SUM(COUNTIFS('IRAÊ MEL - REVENDAS'!#REF!,{"Won","Lost"},'IRAÊ MEL - REVENDAS'!D:D,Insights!I126)),0))</f>
        <v/>
      </c>
      <c r="N126" s="16" t="str">
        <f t="shared" si="1"/>
        <v/>
      </c>
    </row>
    <row r="127" spans="1:14" ht="24.95" customHeight="1">
      <c r="A127" s="6" t="str">
        <f>IF('Settings &amp; Instructions'!G128=0,"",'Settings &amp; Instructions'!G128)</f>
        <v/>
      </c>
      <c r="B127" s="15" t="str">
        <f>IF('Settings &amp; Instructions'!H128=0,"",'Settings &amp; Instructions'!H128)</f>
        <v/>
      </c>
      <c r="C127" s="15" t="str">
        <f>IF(A127="","",SUMIFS('IRAÊ MEL - REVENDAS'!#REF!,'IRAÊ MEL - REVENDAS'!D:D,Insights!A127,'IRAÊ MEL - REVENDAS'!#REF!,"Won"))</f>
        <v/>
      </c>
      <c r="D127" s="15" t="str">
        <f>IF(A127="","",SUMIFS('IRAÊ MEL - REVENDAS'!#REF!,'IRAÊ MEL - REVENDAS'!D:D,Insights!A127))</f>
        <v/>
      </c>
      <c r="F127" s="6" t="str">
        <f t="array" ref="F127">IF(IFERROR(INDEX('IRAÊ MEL - REVENDAS'!$A$3:$A$98, MATCH(0,COUNTIF(Insights!$F$16:F126, 'IRAÊ MEL - REVENDAS'!$A$3:$A$98), 0)),"")=0,"",IFERROR(INDEX('IRAÊ MEL - REVENDAS'!$A$3:$A$98, MATCH(0,COUNTIF(Insights!$F$16:F126, 'IRAÊ MEL - REVENDAS'!$A$3:$A$98), 0)),""))</f>
        <v/>
      </c>
      <c r="I127" s="6" t="str">
        <f>IF('Settings &amp; Instructions'!G128=0,"",'Settings &amp; Instructions'!G128)</f>
        <v/>
      </c>
      <c r="J127" s="16" t="str">
        <f>IF(I127="","",IFERROR(COUNTIFS('IRAÊ MEL - REVENDAS'!#REF!,"Won",'IRAÊ MEL - REVENDAS'!D:D,Insights!I127)/SUM(COUNTIFS('IRAÊ MEL - REVENDAS'!#REF!,{"Won","Lost"},'IRAÊ MEL - REVENDAS'!D:D,Insights!I127)),0))</f>
        <v/>
      </c>
      <c r="N127" s="16" t="str">
        <f t="shared" si="1"/>
        <v/>
      </c>
    </row>
    <row r="128" spans="1:14" ht="24.95" customHeight="1">
      <c r="A128" s="6" t="str">
        <f>IF('Settings &amp; Instructions'!G129=0,"",'Settings &amp; Instructions'!G129)</f>
        <v/>
      </c>
      <c r="B128" s="15" t="str">
        <f>IF('Settings &amp; Instructions'!H129=0,"",'Settings &amp; Instructions'!H129)</f>
        <v/>
      </c>
      <c r="C128" s="15" t="str">
        <f>IF(A128="","",SUMIFS('IRAÊ MEL - REVENDAS'!#REF!,'IRAÊ MEL - REVENDAS'!D:D,Insights!A128,'IRAÊ MEL - REVENDAS'!#REF!,"Won"))</f>
        <v/>
      </c>
      <c r="D128" s="15" t="str">
        <f>IF(A128="","",SUMIFS('IRAÊ MEL - REVENDAS'!#REF!,'IRAÊ MEL - REVENDAS'!D:D,Insights!A128))</f>
        <v/>
      </c>
      <c r="F128" s="6" t="str">
        <f t="array" ref="F128">IF(IFERROR(INDEX('IRAÊ MEL - REVENDAS'!$A$3:$A$98, MATCH(0,COUNTIF(Insights!$F$16:F127, 'IRAÊ MEL - REVENDAS'!$A$3:$A$98), 0)),"")=0,"",IFERROR(INDEX('IRAÊ MEL - REVENDAS'!$A$3:$A$98, MATCH(0,COUNTIF(Insights!$F$16:F127, 'IRAÊ MEL - REVENDAS'!$A$3:$A$98), 0)),""))</f>
        <v/>
      </c>
      <c r="I128" s="6" t="str">
        <f>IF('Settings &amp; Instructions'!G129=0,"",'Settings &amp; Instructions'!G129)</f>
        <v/>
      </c>
      <c r="J128" s="16" t="str">
        <f>IF(I128="","",IFERROR(COUNTIFS('IRAÊ MEL - REVENDAS'!#REF!,"Won",'IRAÊ MEL - REVENDAS'!D:D,Insights!I128)/SUM(COUNTIFS('IRAÊ MEL - REVENDAS'!#REF!,{"Won","Lost"},'IRAÊ MEL - REVENDAS'!D:D,Insights!I128)),0))</f>
        <v/>
      </c>
      <c r="N128" s="16" t="str">
        <f t="shared" si="1"/>
        <v/>
      </c>
    </row>
    <row r="129" spans="1:14" ht="24.95" customHeight="1">
      <c r="A129" s="6" t="str">
        <f>IF('Settings &amp; Instructions'!G130=0,"",'Settings &amp; Instructions'!G130)</f>
        <v/>
      </c>
      <c r="B129" s="15" t="str">
        <f>IF('Settings &amp; Instructions'!H130=0,"",'Settings &amp; Instructions'!H130)</f>
        <v/>
      </c>
      <c r="C129" s="15" t="str">
        <f>IF(A129="","",SUMIFS('IRAÊ MEL - REVENDAS'!#REF!,'IRAÊ MEL - REVENDAS'!D:D,Insights!A129,'IRAÊ MEL - REVENDAS'!#REF!,"Won"))</f>
        <v/>
      </c>
      <c r="D129" s="15" t="str">
        <f>IF(A129="","",SUMIFS('IRAÊ MEL - REVENDAS'!#REF!,'IRAÊ MEL - REVENDAS'!D:D,Insights!A129))</f>
        <v/>
      </c>
      <c r="F129" s="6" t="str">
        <f t="array" ref="F129">IF(IFERROR(INDEX('IRAÊ MEL - REVENDAS'!$A$3:$A$98, MATCH(0,COUNTIF(Insights!$F$16:F128, 'IRAÊ MEL - REVENDAS'!$A$3:$A$98), 0)),"")=0,"",IFERROR(INDEX('IRAÊ MEL - REVENDAS'!$A$3:$A$98, MATCH(0,COUNTIF(Insights!$F$16:F128, 'IRAÊ MEL - REVENDAS'!$A$3:$A$98), 0)),""))</f>
        <v/>
      </c>
      <c r="I129" s="6" t="str">
        <f>IF('Settings &amp; Instructions'!G130=0,"",'Settings &amp; Instructions'!G130)</f>
        <v/>
      </c>
      <c r="J129" s="16" t="str">
        <f>IF(I129="","",IFERROR(COUNTIFS('IRAÊ MEL - REVENDAS'!#REF!,"Won",'IRAÊ MEL - REVENDAS'!D:D,Insights!I129)/SUM(COUNTIFS('IRAÊ MEL - REVENDAS'!#REF!,{"Won","Lost"},'IRAÊ MEL - REVENDAS'!D:D,Insights!I129)),0))</f>
        <v/>
      </c>
      <c r="N129" s="16" t="str">
        <f t="shared" si="1"/>
        <v/>
      </c>
    </row>
    <row r="130" spans="1:14" ht="24.95" customHeight="1">
      <c r="A130" s="6" t="str">
        <f>IF('Settings &amp; Instructions'!G131=0,"",'Settings &amp; Instructions'!G131)</f>
        <v/>
      </c>
      <c r="B130" s="15" t="str">
        <f>IF('Settings &amp; Instructions'!H131=0,"",'Settings &amp; Instructions'!H131)</f>
        <v/>
      </c>
      <c r="C130" s="15" t="str">
        <f>IF(A130="","",SUMIFS('IRAÊ MEL - REVENDAS'!#REF!,'IRAÊ MEL - REVENDAS'!D:D,Insights!A130,'IRAÊ MEL - REVENDAS'!#REF!,"Won"))</f>
        <v/>
      </c>
      <c r="D130" s="15" t="str">
        <f>IF(A130="","",SUMIFS('IRAÊ MEL - REVENDAS'!#REF!,'IRAÊ MEL - REVENDAS'!D:D,Insights!A130))</f>
        <v/>
      </c>
      <c r="F130" s="6" t="str">
        <f t="array" ref="F130">IF(IFERROR(INDEX('IRAÊ MEL - REVENDAS'!$A$3:$A$98, MATCH(0,COUNTIF(Insights!$F$16:F129, 'IRAÊ MEL - REVENDAS'!$A$3:$A$98), 0)),"")=0,"",IFERROR(INDEX('IRAÊ MEL - REVENDAS'!$A$3:$A$98, MATCH(0,COUNTIF(Insights!$F$16:F129, 'IRAÊ MEL - REVENDAS'!$A$3:$A$98), 0)),""))</f>
        <v/>
      </c>
      <c r="I130" s="6" t="str">
        <f>IF('Settings &amp; Instructions'!G131=0,"",'Settings &amp; Instructions'!G131)</f>
        <v/>
      </c>
      <c r="J130" s="16" t="str">
        <f>IF(I130="","",IFERROR(COUNTIFS('IRAÊ MEL - REVENDAS'!#REF!,"Won",'IRAÊ MEL - REVENDAS'!D:D,Insights!I130)/SUM(COUNTIFS('IRAÊ MEL - REVENDAS'!#REF!,{"Won","Lost"},'IRAÊ MEL - REVENDAS'!D:D,Insights!I130)),0))</f>
        <v/>
      </c>
      <c r="N130" s="16" t="str">
        <f t="shared" si="1"/>
        <v/>
      </c>
    </row>
    <row r="131" spans="1:14" ht="24.95" customHeight="1">
      <c r="A131" s="6" t="str">
        <f>IF('Settings &amp; Instructions'!G132=0,"",'Settings &amp; Instructions'!G132)</f>
        <v/>
      </c>
      <c r="B131" s="15" t="str">
        <f>IF('Settings &amp; Instructions'!H132=0,"",'Settings &amp; Instructions'!H132)</f>
        <v/>
      </c>
      <c r="C131" s="15" t="str">
        <f>IF(A131="","",SUMIFS('IRAÊ MEL - REVENDAS'!#REF!,'IRAÊ MEL - REVENDAS'!D:D,Insights!A131,'IRAÊ MEL - REVENDAS'!#REF!,"Won"))</f>
        <v/>
      </c>
      <c r="D131" s="15" t="str">
        <f>IF(A131="","",SUMIFS('IRAÊ MEL - REVENDAS'!#REF!,'IRAÊ MEL - REVENDAS'!D:D,Insights!A131))</f>
        <v/>
      </c>
      <c r="F131" s="6" t="str">
        <f t="array" ref="F131">IF(IFERROR(INDEX('IRAÊ MEL - REVENDAS'!$A$3:$A$98, MATCH(0,COUNTIF(Insights!$F$16:F130, 'IRAÊ MEL - REVENDAS'!$A$3:$A$98), 0)),"")=0,"",IFERROR(INDEX('IRAÊ MEL - REVENDAS'!$A$3:$A$98, MATCH(0,COUNTIF(Insights!$F$16:F130, 'IRAÊ MEL - REVENDAS'!$A$3:$A$98), 0)),""))</f>
        <v/>
      </c>
      <c r="I131" s="6" t="str">
        <f>IF('Settings &amp; Instructions'!G132=0,"",'Settings &amp; Instructions'!G132)</f>
        <v/>
      </c>
      <c r="J131" s="16" t="str">
        <f>IF(I131="","",IFERROR(COUNTIFS('IRAÊ MEL - REVENDAS'!#REF!,"Won",'IRAÊ MEL - REVENDAS'!D:D,Insights!I131)/SUM(COUNTIFS('IRAÊ MEL - REVENDAS'!#REF!,{"Won","Lost"},'IRAÊ MEL - REVENDAS'!D:D,Insights!I131)),0))</f>
        <v/>
      </c>
      <c r="N131" s="16" t="str">
        <f t="shared" si="1"/>
        <v/>
      </c>
    </row>
    <row r="132" spans="1:14" ht="24.95" customHeight="1">
      <c r="A132" s="6" t="str">
        <f>IF('Settings &amp; Instructions'!G133=0,"",'Settings &amp; Instructions'!G133)</f>
        <v/>
      </c>
      <c r="B132" s="15" t="str">
        <f>IF('Settings &amp; Instructions'!H133=0,"",'Settings &amp; Instructions'!H133)</f>
        <v/>
      </c>
      <c r="C132" s="15" t="str">
        <f>IF(A132="","",SUMIFS('IRAÊ MEL - REVENDAS'!#REF!,'IRAÊ MEL - REVENDAS'!D:D,Insights!A132,'IRAÊ MEL - REVENDAS'!#REF!,"Won"))</f>
        <v/>
      </c>
      <c r="D132" s="15" t="str">
        <f>IF(A132="","",SUMIFS('IRAÊ MEL - REVENDAS'!#REF!,'IRAÊ MEL - REVENDAS'!D:D,Insights!A132))</f>
        <v/>
      </c>
      <c r="F132" s="6" t="str">
        <f t="array" ref="F132">IF(IFERROR(INDEX('IRAÊ MEL - REVENDAS'!$A$3:$A$98, MATCH(0,COUNTIF(Insights!$F$16:F131, 'IRAÊ MEL - REVENDAS'!$A$3:$A$98), 0)),"")=0,"",IFERROR(INDEX('IRAÊ MEL - REVENDAS'!$A$3:$A$98, MATCH(0,COUNTIF(Insights!$F$16:F131, 'IRAÊ MEL - REVENDAS'!$A$3:$A$98), 0)),""))</f>
        <v/>
      </c>
      <c r="I132" s="6" t="str">
        <f>IF('Settings &amp; Instructions'!G133=0,"",'Settings &amp; Instructions'!G133)</f>
        <v/>
      </c>
      <c r="J132" s="16" t="str">
        <f>IF(I132="","",IFERROR(COUNTIFS('IRAÊ MEL - REVENDAS'!#REF!,"Won",'IRAÊ MEL - REVENDAS'!D:D,Insights!I132)/SUM(COUNTIFS('IRAÊ MEL - REVENDAS'!#REF!,{"Won","Lost"},'IRAÊ MEL - REVENDAS'!D:D,Insights!I132)),0))</f>
        <v/>
      </c>
      <c r="N132" s="16" t="str">
        <f t="shared" si="1"/>
        <v/>
      </c>
    </row>
    <row r="133" spans="1:14" ht="24.95" customHeight="1">
      <c r="A133" s="6" t="str">
        <f>IF('Settings &amp; Instructions'!G134=0,"",'Settings &amp; Instructions'!G134)</f>
        <v/>
      </c>
      <c r="B133" s="15" t="str">
        <f>IF('Settings &amp; Instructions'!H134=0,"",'Settings &amp; Instructions'!H134)</f>
        <v/>
      </c>
      <c r="C133" s="15" t="str">
        <f>IF(A133="","",SUMIFS('IRAÊ MEL - REVENDAS'!#REF!,'IRAÊ MEL - REVENDAS'!D:D,Insights!A133,'IRAÊ MEL - REVENDAS'!#REF!,"Won"))</f>
        <v/>
      </c>
      <c r="D133" s="15" t="str">
        <f>IF(A133="","",SUMIFS('IRAÊ MEL - REVENDAS'!#REF!,'IRAÊ MEL - REVENDAS'!D:D,Insights!A133))</f>
        <v/>
      </c>
      <c r="F133" s="6" t="str">
        <f t="array" ref="F133">IF(IFERROR(INDEX('IRAÊ MEL - REVENDAS'!$A$3:$A$98, MATCH(0,COUNTIF(Insights!$F$16:F132, 'IRAÊ MEL - REVENDAS'!$A$3:$A$98), 0)),"")=0,"",IFERROR(INDEX('IRAÊ MEL - REVENDAS'!$A$3:$A$98, MATCH(0,COUNTIF(Insights!$F$16:F132, 'IRAÊ MEL - REVENDAS'!$A$3:$A$98), 0)),""))</f>
        <v/>
      </c>
      <c r="I133" s="6" t="str">
        <f>IF('Settings &amp; Instructions'!G134=0,"",'Settings &amp; Instructions'!G134)</f>
        <v/>
      </c>
      <c r="J133" s="16" t="str">
        <f>IF(I133="","",IFERROR(COUNTIFS('IRAÊ MEL - REVENDAS'!#REF!,"Won",'IRAÊ MEL - REVENDAS'!D:D,Insights!I133)/SUM(COUNTIFS('IRAÊ MEL - REVENDAS'!#REF!,{"Won","Lost"},'IRAÊ MEL - REVENDAS'!D:D,Insights!I133)),0))</f>
        <v/>
      </c>
      <c r="N133" s="16" t="str">
        <f t="shared" si="1"/>
        <v/>
      </c>
    </row>
    <row r="134" spans="1:14" ht="24.95" customHeight="1">
      <c r="A134" s="6" t="str">
        <f>IF('Settings &amp; Instructions'!G135=0,"",'Settings &amp; Instructions'!G135)</f>
        <v/>
      </c>
      <c r="B134" s="15" t="str">
        <f>IF('Settings &amp; Instructions'!H135=0,"",'Settings &amp; Instructions'!H135)</f>
        <v/>
      </c>
      <c r="C134" s="15" t="str">
        <f>IF(A134="","",SUMIFS('IRAÊ MEL - REVENDAS'!#REF!,'IRAÊ MEL - REVENDAS'!D:D,Insights!A134,'IRAÊ MEL - REVENDAS'!#REF!,"Won"))</f>
        <v/>
      </c>
      <c r="D134" s="15" t="str">
        <f>IF(A134="","",SUMIFS('IRAÊ MEL - REVENDAS'!#REF!,'IRAÊ MEL - REVENDAS'!D:D,Insights!A134))</f>
        <v/>
      </c>
      <c r="F134" s="6" t="str">
        <f t="array" ref="F134">IF(IFERROR(INDEX('IRAÊ MEL - REVENDAS'!$A$3:$A$98, MATCH(0,COUNTIF(Insights!$F$16:F133, 'IRAÊ MEL - REVENDAS'!$A$3:$A$98), 0)),"")=0,"",IFERROR(INDEX('IRAÊ MEL - REVENDAS'!$A$3:$A$98, MATCH(0,COUNTIF(Insights!$F$16:F133, 'IRAÊ MEL - REVENDAS'!$A$3:$A$98), 0)),""))</f>
        <v/>
      </c>
      <c r="I134" s="6" t="str">
        <f>IF('Settings &amp; Instructions'!G135=0,"",'Settings &amp; Instructions'!G135)</f>
        <v/>
      </c>
      <c r="J134" s="16" t="str">
        <f>IF(I134="","",IFERROR(COUNTIFS('IRAÊ MEL - REVENDAS'!#REF!,"Won",'IRAÊ MEL - REVENDAS'!D:D,Insights!I134)/SUM(COUNTIFS('IRAÊ MEL - REVENDAS'!#REF!,{"Won","Lost"},'IRAÊ MEL - REVENDAS'!D:D,Insights!I134)),0))</f>
        <v/>
      </c>
      <c r="N134" s="16" t="str">
        <f t="shared" si="1"/>
        <v/>
      </c>
    </row>
    <row r="135" spans="1:14" ht="24.95" customHeight="1">
      <c r="A135" s="6" t="str">
        <f>IF('Settings &amp; Instructions'!G136=0,"",'Settings &amp; Instructions'!G136)</f>
        <v/>
      </c>
      <c r="B135" s="15" t="str">
        <f>IF('Settings &amp; Instructions'!H136=0,"",'Settings &amp; Instructions'!H136)</f>
        <v/>
      </c>
      <c r="C135" s="15" t="str">
        <f>IF(A135="","",SUMIFS('IRAÊ MEL - REVENDAS'!#REF!,'IRAÊ MEL - REVENDAS'!D:D,Insights!A135,'IRAÊ MEL - REVENDAS'!#REF!,"Won"))</f>
        <v/>
      </c>
      <c r="D135" s="15" t="str">
        <f>IF(A135="","",SUMIFS('IRAÊ MEL - REVENDAS'!#REF!,'IRAÊ MEL - REVENDAS'!D:D,Insights!A135))</f>
        <v/>
      </c>
      <c r="F135" s="6" t="str">
        <f t="array" ref="F135">IF(IFERROR(INDEX('IRAÊ MEL - REVENDAS'!$A$3:$A$98, MATCH(0,COUNTIF(Insights!$F$16:F134, 'IRAÊ MEL - REVENDAS'!$A$3:$A$98), 0)),"")=0,"",IFERROR(INDEX('IRAÊ MEL - REVENDAS'!$A$3:$A$98, MATCH(0,COUNTIF(Insights!$F$16:F134, 'IRAÊ MEL - REVENDAS'!$A$3:$A$98), 0)),""))</f>
        <v/>
      </c>
      <c r="I135" s="6" t="str">
        <f>IF('Settings &amp; Instructions'!G136=0,"",'Settings &amp; Instructions'!G136)</f>
        <v/>
      </c>
      <c r="J135" s="16" t="str">
        <f>IF(I135="","",IFERROR(COUNTIFS('IRAÊ MEL - REVENDAS'!#REF!,"Won",'IRAÊ MEL - REVENDAS'!D:D,Insights!I135)/SUM(COUNTIFS('IRAÊ MEL - REVENDAS'!#REF!,{"Won","Lost"},'IRAÊ MEL - REVENDAS'!D:D,Insights!I135)),0))</f>
        <v/>
      </c>
      <c r="N135" s="16" t="str">
        <f t="shared" si="1"/>
        <v/>
      </c>
    </row>
    <row r="136" spans="1:14" ht="24.95" customHeight="1">
      <c r="A136" s="6" t="str">
        <f>IF('Settings &amp; Instructions'!G137=0,"",'Settings &amp; Instructions'!G137)</f>
        <v/>
      </c>
      <c r="B136" s="15" t="str">
        <f>IF('Settings &amp; Instructions'!H137=0,"",'Settings &amp; Instructions'!H137)</f>
        <v/>
      </c>
      <c r="C136" s="15" t="str">
        <f>IF(A136="","",SUMIFS('IRAÊ MEL - REVENDAS'!#REF!,'IRAÊ MEL - REVENDAS'!D:D,Insights!A136,'IRAÊ MEL - REVENDAS'!#REF!,"Won"))</f>
        <v/>
      </c>
      <c r="D136" s="15" t="str">
        <f>IF(A136="","",SUMIFS('IRAÊ MEL - REVENDAS'!#REF!,'IRAÊ MEL - REVENDAS'!D:D,Insights!A136))</f>
        <v/>
      </c>
      <c r="F136" s="6" t="str">
        <f t="array" ref="F136">IF(IFERROR(INDEX('IRAÊ MEL - REVENDAS'!$A$3:$A$98, MATCH(0,COUNTIF(Insights!$F$16:F135, 'IRAÊ MEL - REVENDAS'!$A$3:$A$98), 0)),"")=0,"",IFERROR(INDEX('IRAÊ MEL - REVENDAS'!$A$3:$A$98, MATCH(0,COUNTIF(Insights!$F$16:F135, 'IRAÊ MEL - REVENDAS'!$A$3:$A$98), 0)),""))</f>
        <v/>
      </c>
      <c r="I136" s="6" t="str">
        <f>IF('Settings &amp; Instructions'!G137=0,"",'Settings &amp; Instructions'!G137)</f>
        <v/>
      </c>
      <c r="J136" s="16" t="str">
        <f>IF(I136="","",IFERROR(COUNTIFS('IRAÊ MEL - REVENDAS'!#REF!,"Won",'IRAÊ MEL - REVENDAS'!D:D,Insights!I136)/SUM(COUNTIFS('IRAÊ MEL - REVENDAS'!#REF!,{"Won","Lost"},'IRAÊ MEL - REVENDAS'!D:D,Insights!I136)),0))</f>
        <v/>
      </c>
      <c r="N136" s="16" t="str">
        <f t="shared" si="1"/>
        <v/>
      </c>
    </row>
    <row r="137" spans="1:14" ht="24.95" customHeight="1">
      <c r="A137" s="6" t="str">
        <f>IF('Settings &amp; Instructions'!G138=0,"",'Settings &amp; Instructions'!G138)</f>
        <v/>
      </c>
      <c r="B137" s="15" t="str">
        <f>IF('Settings &amp; Instructions'!H138=0,"",'Settings &amp; Instructions'!H138)</f>
        <v/>
      </c>
      <c r="C137" s="15" t="str">
        <f>IF(A137="","",SUMIFS('IRAÊ MEL - REVENDAS'!#REF!,'IRAÊ MEL - REVENDAS'!D:D,Insights!A137,'IRAÊ MEL - REVENDAS'!#REF!,"Won"))</f>
        <v/>
      </c>
      <c r="D137" s="15" t="str">
        <f>IF(A137="","",SUMIFS('IRAÊ MEL - REVENDAS'!#REF!,'IRAÊ MEL - REVENDAS'!D:D,Insights!A137))</f>
        <v/>
      </c>
      <c r="F137" s="6" t="str">
        <f t="array" ref="F137">IF(IFERROR(INDEX('IRAÊ MEL - REVENDAS'!$A$3:$A$98, MATCH(0,COUNTIF(Insights!$F$16:F136, 'IRAÊ MEL - REVENDAS'!$A$3:$A$98), 0)),"")=0,"",IFERROR(INDEX('IRAÊ MEL - REVENDAS'!$A$3:$A$98, MATCH(0,COUNTIF(Insights!$F$16:F136, 'IRAÊ MEL - REVENDAS'!$A$3:$A$98), 0)),""))</f>
        <v/>
      </c>
      <c r="I137" s="6" t="str">
        <f>IF('Settings &amp; Instructions'!G138=0,"",'Settings &amp; Instructions'!G138)</f>
        <v/>
      </c>
      <c r="J137" s="16" t="str">
        <f>IF(I137="","",IFERROR(COUNTIFS('IRAÊ MEL - REVENDAS'!#REF!,"Won",'IRAÊ MEL - REVENDAS'!D:D,Insights!I137)/SUM(COUNTIFS('IRAÊ MEL - REVENDAS'!#REF!,{"Won","Lost"},'IRAÊ MEL - REVENDAS'!D:D,Insights!I137)),0))</f>
        <v/>
      </c>
      <c r="N137" s="16" t="str">
        <f t="shared" si="1"/>
        <v/>
      </c>
    </row>
    <row r="138" spans="1:14" ht="24.95" customHeight="1">
      <c r="A138" s="6" t="str">
        <f>IF('Settings &amp; Instructions'!G139=0,"",'Settings &amp; Instructions'!G139)</f>
        <v/>
      </c>
      <c r="B138" s="15" t="str">
        <f>IF('Settings &amp; Instructions'!H139=0,"",'Settings &amp; Instructions'!H139)</f>
        <v/>
      </c>
      <c r="C138" s="15" t="str">
        <f>IF(A138="","",SUMIFS('IRAÊ MEL - REVENDAS'!#REF!,'IRAÊ MEL - REVENDAS'!D:D,Insights!A138,'IRAÊ MEL - REVENDAS'!#REF!,"Won"))</f>
        <v/>
      </c>
      <c r="D138" s="15" t="str">
        <f>IF(A138="","",SUMIFS('IRAÊ MEL - REVENDAS'!#REF!,'IRAÊ MEL - REVENDAS'!D:D,Insights!A138))</f>
        <v/>
      </c>
      <c r="F138" s="6" t="str">
        <f t="array" ref="F138">IF(IFERROR(INDEX('IRAÊ MEL - REVENDAS'!$A$3:$A$98, MATCH(0,COUNTIF(Insights!$F$16:F137, 'IRAÊ MEL - REVENDAS'!$A$3:$A$98), 0)),"")=0,"",IFERROR(INDEX('IRAÊ MEL - REVENDAS'!$A$3:$A$98, MATCH(0,COUNTIF(Insights!$F$16:F137, 'IRAÊ MEL - REVENDAS'!$A$3:$A$98), 0)),""))</f>
        <v/>
      </c>
      <c r="I138" s="6" t="str">
        <f>IF('Settings &amp; Instructions'!G139=0,"",'Settings &amp; Instructions'!G139)</f>
        <v/>
      </c>
      <c r="J138" s="16" t="str">
        <f>IF(I138="","",IFERROR(COUNTIFS('IRAÊ MEL - REVENDAS'!#REF!,"Won",'IRAÊ MEL - REVENDAS'!D:D,Insights!I138)/SUM(COUNTIFS('IRAÊ MEL - REVENDAS'!#REF!,{"Won","Lost"},'IRAÊ MEL - REVENDAS'!D:D,Insights!I138)),0))</f>
        <v/>
      </c>
      <c r="N138" s="16" t="str">
        <f t="shared" si="1"/>
        <v/>
      </c>
    </row>
    <row r="139" spans="1:14" ht="24.95" customHeight="1">
      <c r="A139" s="6" t="str">
        <f>IF('Settings &amp; Instructions'!G140=0,"",'Settings &amp; Instructions'!G140)</f>
        <v/>
      </c>
      <c r="B139" s="15" t="str">
        <f>IF('Settings &amp; Instructions'!H140=0,"",'Settings &amp; Instructions'!H140)</f>
        <v/>
      </c>
      <c r="C139" s="15" t="str">
        <f>IF(A139="","",SUMIFS('IRAÊ MEL - REVENDAS'!#REF!,'IRAÊ MEL - REVENDAS'!D:D,Insights!A139,'IRAÊ MEL - REVENDAS'!#REF!,"Won"))</f>
        <v/>
      </c>
      <c r="D139" s="15" t="str">
        <f>IF(A139="","",SUMIFS('IRAÊ MEL - REVENDAS'!#REF!,'IRAÊ MEL - REVENDAS'!D:D,Insights!A139))</f>
        <v/>
      </c>
      <c r="F139" s="6" t="str">
        <f t="array" ref="F139">IF(IFERROR(INDEX('IRAÊ MEL - REVENDAS'!$A$3:$A$98, MATCH(0,COUNTIF(Insights!$F$16:F138, 'IRAÊ MEL - REVENDAS'!$A$3:$A$98), 0)),"")=0,"",IFERROR(INDEX('IRAÊ MEL - REVENDAS'!$A$3:$A$98, MATCH(0,COUNTIF(Insights!$F$16:F138, 'IRAÊ MEL - REVENDAS'!$A$3:$A$98), 0)),""))</f>
        <v/>
      </c>
      <c r="I139" s="6" t="str">
        <f>IF('Settings &amp; Instructions'!G140=0,"",'Settings &amp; Instructions'!G140)</f>
        <v/>
      </c>
      <c r="J139" s="16" t="str">
        <f>IF(I139="","",IFERROR(COUNTIFS('IRAÊ MEL - REVENDAS'!#REF!,"Won",'IRAÊ MEL - REVENDAS'!D:D,Insights!I139)/SUM(COUNTIFS('IRAÊ MEL - REVENDAS'!#REF!,{"Won","Lost"},'IRAÊ MEL - REVENDAS'!D:D,Insights!I139)),0))</f>
        <v/>
      </c>
      <c r="N139" s="16" t="str">
        <f t="shared" si="1"/>
        <v/>
      </c>
    </row>
    <row r="140" spans="1:14" ht="24.95" customHeight="1">
      <c r="A140" s="6" t="str">
        <f>IF('Settings &amp; Instructions'!G141=0,"",'Settings &amp; Instructions'!G141)</f>
        <v/>
      </c>
      <c r="B140" s="15" t="str">
        <f>IF('Settings &amp; Instructions'!H141=0,"",'Settings &amp; Instructions'!H141)</f>
        <v/>
      </c>
      <c r="C140" s="15" t="str">
        <f>IF(A140="","",SUMIFS('IRAÊ MEL - REVENDAS'!#REF!,'IRAÊ MEL - REVENDAS'!D:D,Insights!A140,'IRAÊ MEL - REVENDAS'!#REF!,"Won"))</f>
        <v/>
      </c>
      <c r="D140" s="15" t="str">
        <f>IF(A140="","",SUMIFS('IRAÊ MEL - REVENDAS'!#REF!,'IRAÊ MEL - REVENDAS'!D:D,Insights!A140))</f>
        <v/>
      </c>
      <c r="F140" s="6" t="str">
        <f t="array" ref="F140">IF(IFERROR(INDEX('IRAÊ MEL - REVENDAS'!$A$3:$A$98, MATCH(0,COUNTIF(Insights!$F$16:F139, 'IRAÊ MEL - REVENDAS'!$A$3:$A$98), 0)),"")=0,"",IFERROR(INDEX('IRAÊ MEL - REVENDAS'!$A$3:$A$98, MATCH(0,COUNTIF(Insights!$F$16:F139, 'IRAÊ MEL - REVENDAS'!$A$3:$A$98), 0)),""))</f>
        <v/>
      </c>
      <c r="I140" s="6" t="str">
        <f>IF('Settings &amp; Instructions'!G141=0,"",'Settings &amp; Instructions'!G141)</f>
        <v/>
      </c>
      <c r="J140" s="16" t="str">
        <f>IF(I140="","",IFERROR(COUNTIFS('IRAÊ MEL - REVENDAS'!#REF!,"Won",'IRAÊ MEL - REVENDAS'!D:D,Insights!I140)/SUM(COUNTIFS('IRAÊ MEL - REVENDAS'!#REF!,{"Won","Lost"},'IRAÊ MEL - REVENDAS'!D:D,Insights!I140)),0))</f>
        <v/>
      </c>
      <c r="N140" s="16" t="str">
        <f t="shared" si="1"/>
        <v/>
      </c>
    </row>
    <row r="141" spans="1:14" ht="24.95" customHeight="1">
      <c r="A141" s="6" t="str">
        <f>IF('Settings &amp; Instructions'!G142=0,"",'Settings &amp; Instructions'!G142)</f>
        <v/>
      </c>
      <c r="B141" s="15" t="str">
        <f>IF('Settings &amp; Instructions'!H142=0,"",'Settings &amp; Instructions'!H142)</f>
        <v/>
      </c>
      <c r="C141" s="15" t="str">
        <f>IF(A141="","",SUMIFS('IRAÊ MEL - REVENDAS'!#REF!,'IRAÊ MEL - REVENDAS'!D:D,Insights!A141,'IRAÊ MEL - REVENDAS'!#REF!,"Won"))</f>
        <v/>
      </c>
      <c r="D141" s="15" t="str">
        <f>IF(A141="","",SUMIFS('IRAÊ MEL - REVENDAS'!#REF!,'IRAÊ MEL - REVENDAS'!D:D,Insights!A141))</f>
        <v/>
      </c>
      <c r="F141" s="6" t="str">
        <f t="array" ref="F141">IF(IFERROR(INDEX('IRAÊ MEL - REVENDAS'!$A$3:$A$98, MATCH(0,COUNTIF(Insights!$F$16:F140, 'IRAÊ MEL - REVENDAS'!$A$3:$A$98), 0)),"")=0,"",IFERROR(INDEX('IRAÊ MEL - REVENDAS'!$A$3:$A$98, MATCH(0,COUNTIF(Insights!$F$16:F140, 'IRAÊ MEL - REVENDAS'!$A$3:$A$98), 0)),""))</f>
        <v/>
      </c>
      <c r="I141" s="6" t="str">
        <f>IF('Settings &amp; Instructions'!G142=0,"",'Settings &amp; Instructions'!G142)</f>
        <v/>
      </c>
      <c r="J141" s="16" t="str">
        <f>IF(I141="","",IFERROR(COUNTIFS('IRAÊ MEL - REVENDAS'!#REF!,"Won",'IRAÊ MEL - REVENDAS'!D:D,Insights!I141)/SUM(COUNTIFS('IRAÊ MEL - REVENDAS'!#REF!,{"Won","Lost"},'IRAÊ MEL - REVENDAS'!D:D,Insights!I141)),0))</f>
        <v/>
      </c>
      <c r="N141" s="16" t="str">
        <f t="shared" si="1"/>
        <v/>
      </c>
    </row>
    <row r="142" spans="1:14" ht="24.95" customHeight="1">
      <c r="A142" s="6" t="str">
        <f>IF('Settings &amp; Instructions'!G143=0,"",'Settings &amp; Instructions'!G143)</f>
        <v/>
      </c>
      <c r="B142" s="15" t="str">
        <f>IF('Settings &amp; Instructions'!H143=0,"",'Settings &amp; Instructions'!H143)</f>
        <v/>
      </c>
      <c r="C142" s="15" t="str">
        <f>IF(A142="","",SUMIFS('IRAÊ MEL - REVENDAS'!#REF!,'IRAÊ MEL - REVENDAS'!D:D,Insights!A142,'IRAÊ MEL - REVENDAS'!#REF!,"Won"))</f>
        <v/>
      </c>
      <c r="D142" s="15" t="str">
        <f>IF(A142="","",SUMIFS('IRAÊ MEL - REVENDAS'!#REF!,'IRAÊ MEL - REVENDAS'!D:D,Insights!A142))</f>
        <v/>
      </c>
      <c r="F142" s="6" t="str">
        <f t="array" ref="F142">IF(IFERROR(INDEX('IRAÊ MEL - REVENDAS'!$A$3:$A$98, MATCH(0,COUNTIF(Insights!$F$16:F141, 'IRAÊ MEL - REVENDAS'!$A$3:$A$98), 0)),"")=0,"",IFERROR(INDEX('IRAÊ MEL - REVENDAS'!$A$3:$A$98, MATCH(0,COUNTIF(Insights!$F$16:F141, 'IRAÊ MEL - REVENDAS'!$A$3:$A$98), 0)),""))</f>
        <v/>
      </c>
      <c r="I142" s="6" t="str">
        <f>IF('Settings &amp; Instructions'!G143=0,"",'Settings &amp; Instructions'!G143)</f>
        <v/>
      </c>
      <c r="J142" s="16" t="str">
        <f>IF(I142="","",IFERROR(COUNTIFS('IRAÊ MEL - REVENDAS'!#REF!,"Won",'IRAÊ MEL - REVENDAS'!D:D,Insights!I142)/SUM(COUNTIFS('IRAÊ MEL - REVENDAS'!#REF!,{"Won","Lost"},'IRAÊ MEL - REVENDAS'!D:D,Insights!I142)),0))</f>
        <v/>
      </c>
      <c r="N142" s="16" t="str">
        <f t="shared" si="1"/>
        <v/>
      </c>
    </row>
    <row r="143" spans="1:14" ht="24.95" customHeight="1">
      <c r="A143" s="6" t="str">
        <f>IF('Settings &amp; Instructions'!G144=0,"",'Settings &amp; Instructions'!G144)</f>
        <v/>
      </c>
      <c r="B143" s="15" t="str">
        <f>IF('Settings &amp; Instructions'!H144=0,"",'Settings &amp; Instructions'!H144)</f>
        <v/>
      </c>
      <c r="C143" s="15" t="str">
        <f>IF(A143="","",SUMIFS('IRAÊ MEL - REVENDAS'!#REF!,'IRAÊ MEL - REVENDAS'!D:D,Insights!A143,'IRAÊ MEL - REVENDAS'!#REF!,"Won"))</f>
        <v/>
      </c>
      <c r="D143" s="15" t="str">
        <f>IF(A143="","",SUMIFS('IRAÊ MEL - REVENDAS'!#REF!,'IRAÊ MEL - REVENDAS'!D:D,Insights!A143))</f>
        <v/>
      </c>
      <c r="F143" s="6" t="str">
        <f t="array" ref="F143">IF(IFERROR(INDEX('IRAÊ MEL - REVENDAS'!$A$3:$A$98, MATCH(0,COUNTIF(Insights!$F$16:F142, 'IRAÊ MEL - REVENDAS'!$A$3:$A$98), 0)),"")=0,"",IFERROR(INDEX('IRAÊ MEL - REVENDAS'!$A$3:$A$98, MATCH(0,COUNTIF(Insights!$F$16:F142, 'IRAÊ MEL - REVENDAS'!$A$3:$A$98), 0)),""))</f>
        <v/>
      </c>
      <c r="I143" s="6" t="str">
        <f>IF('Settings &amp; Instructions'!G144=0,"",'Settings &amp; Instructions'!G144)</f>
        <v/>
      </c>
      <c r="J143" s="16" t="str">
        <f>IF(I143="","",IFERROR(COUNTIFS('IRAÊ MEL - REVENDAS'!#REF!,"Won",'IRAÊ MEL - REVENDAS'!D:D,Insights!I143)/SUM(COUNTIFS('IRAÊ MEL - REVENDAS'!#REF!,{"Won","Lost"},'IRAÊ MEL - REVENDAS'!D:D,Insights!I143)),0))</f>
        <v/>
      </c>
      <c r="N143" s="16" t="str">
        <f t="shared" si="1"/>
        <v/>
      </c>
    </row>
    <row r="144" spans="1:14" ht="24.95" customHeight="1">
      <c r="A144" s="6" t="str">
        <f>IF('Settings &amp; Instructions'!G145=0,"",'Settings &amp; Instructions'!G145)</f>
        <v/>
      </c>
      <c r="B144" s="15" t="str">
        <f>IF('Settings &amp; Instructions'!H145=0,"",'Settings &amp; Instructions'!H145)</f>
        <v/>
      </c>
      <c r="C144" s="15" t="str">
        <f>IF(A144="","",SUMIFS('IRAÊ MEL - REVENDAS'!#REF!,'IRAÊ MEL - REVENDAS'!D:D,Insights!A144,'IRAÊ MEL - REVENDAS'!#REF!,"Won"))</f>
        <v/>
      </c>
      <c r="D144" s="15" t="str">
        <f>IF(A144="","",SUMIFS('IRAÊ MEL - REVENDAS'!#REF!,'IRAÊ MEL - REVENDAS'!D:D,Insights!A144))</f>
        <v/>
      </c>
      <c r="F144" s="6" t="str">
        <f t="array" ref="F144">IF(IFERROR(INDEX('IRAÊ MEL - REVENDAS'!$A$3:$A$98, MATCH(0,COUNTIF(Insights!$F$16:F143, 'IRAÊ MEL - REVENDAS'!$A$3:$A$98), 0)),"")=0,"",IFERROR(INDEX('IRAÊ MEL - REVENDAS'!$A$3:$A$98, MATCH(0,COUNTIF(Insights!$F$16:F143, 'IRAÊ MEL - REVENDAS'!$A$3:$A$98), 0)),""))</f>
        <v/>
      </c>
      <c r="I144" s="6" t="str">
        <f>IF('Settings &amp; Instructions'!G145=0,"",'Settings &amp; Instructions'!G145)</f>
        <v/>
      </c>
      <c r="J144" s="16" t="str">
        <f>IF(I144="","",IFERROR(COUNTIFS('IRAÊ MEL - REVENDAS'!#REF!,"Won",'IRAÊ MEL - REVENDAS'!D:D,Insights!I144)/SUM(COUNTIFS('IRAÊ MEL - REVENDAS'!#REF!,{"Won","Lost"},'IRAÊ MEL - REVENDAS'!D:D,Insights!I144)),0))</f>
        <v/>
      </c>
      <c r="N144" s="16" t="str">
        <f t="shared" si="1"/>
        <v/>
      </c>
    </row>
    <row r="145" spans="1:14" ht="24.95" customHeight="1">
      <c r="A145" s="6" t="str">
        <f>IF('Settings &amp; Instructions'!G146=0,"",'Settings &amp; Instructions'!G146)</f>
        <v/>
      </c>
      <c r="B145" s="15" t="str">
        <f>IF('Settings &amp; Instructions'!H146=0,"",'Settings &amp; Instructions'!H146)</f>
        <v/>
      </c>
      <c r="C145" s="15" t="str">
        <f>IF(A145="","",SUMIFS('IRAÊ MEL - REVENDAS'!#REF!,'IRAÊ MEL - REVENDAS'!D:D,Insights!A145,'IRAÊ MEL - REVENDAS'!#REF!,"Won"))</f>
        <v/>
      </c>
      <c r="D145" s="15" t="str">
        <f>IF(A145="","",SUMIFS('IRAÊ MEL - REVENDAS'!#REF!,'IRAÊ MEL - REVENDAS'!D:D,Insights!A145))</f>
        <v/>
      </c>
      <c r="F145" s="6" t="str">
        <f t="array" ref="F145">IF(IFERROR(INDEX('IRAÊ MEL - REVENDAS'!$A$3:$A$98, MATCH(0,COUNTIF(Insights!$F$16:F144, 'IRAÊ MEL - REVENDAS'!$A$3:$A$98), 0)),"")=0,"",IFERROR(INDEX('IRAÊ MEL - REVENDAS'!$A$3:$A$98, MATCH(0,COUNTIF(Insights!$F$16:F144, 'IRAÊ MEL - REVENDAS'!$A$3:$A$98), 0)),""))</f>
        <v/>
      </c>
      <c r="I145" s="6" t="str">
        <f>IF('Settings &amp; Instructions'!G146=0,"",'Settings &amp; Instructions'!G146)</f>
        <v/>
      </c>
      <c r="J145" s="16" t="str">
        <f>IF(I145="","",IFERROR(COUNTIFS('IRAÊ MEL - REVENDAS'!#REF!,"Won",'IRAÊ MEL - REVENDAS'!D:D,Insights!I145)/SUM(COUNTIFS('IRAÊ MEL - REVENDAS'!#REF!,{"Won","Lost"},'IRAÊ MEL - REVENDAS'!D:D,Insights!I145)),0))</f>
        <v/>
      </c>
      <c r="N145" s="16" t="str">
        <f t="shared" ref="N145:N193" si="2">IFERROR(IF(OR(L145="Won",L145="Lost",L145=""),"",M146/M145),"")</f>
        <v/>
      </c>
    </row>
    <row r="146" spans="1:14" ht="24.95" customHeight="1">
      <c r="A146" s="6" t="str">
        <f>IF('Settings &amp; Instructions'!G147=0,"",'Settings &amp; Instructions'!G147)</f>
        <v/>
      </c>
      <c r="B146" s="15" t="str">
        <f>IF('Settings &amp; Instructions'!H147=0,"",'Settings &amp; Instructions'!H147)</f>
        <v/>
      </c>
      <c r="C146" s="15" t="str">
        <f>IF(A146="","",SUMIFS('IRAÊ MEL - REVENDAS'!#REF!,'IRAÊ MEL - REVENDAS'!D:D,Insights!A146,'IRAÊ MEL - REVENDAS'!#REF!,"Won"))</f>
        <v/>
      </c>
      <c r="D146" s="15" t="str">
        <f>IF(A146="","",SUMIFS('IRAÊ MEL - REVENDAS'!#REF!,'IRAÊ MEL - REVENDAS'!D:D,Insights!A146))</f>
        <v/>
      </c>
      <c r="F146" s="6" t="str">
        <f t="array" ref="F146">IF(IFERROR(INDEX('IRAÊ MEL - REVENDAS'!$A$3:$A$98, MATCH(0,COUNTIF(Insights!$F$16:F145, 'IRAÊ MEL - REVENDAS'!$A$3:$A$98), 0)),"")=0,"",IFERROR(INDEX('IRAÊ MEL - REVENDAS'!$A$3:$A$98, MATCH(0,COUNTIF(Insights!$F$16:F145, 'IRAÊ MEL - REVENDAS'!$A$3:$A$98), 0)),""))</f>
        <v/>
      </c>
      <c r="I146" s="6" t="str">
        <f>IF('Settings &amp; Instructions'!G147=0,"",'Settings &amp; Instructions'!G147)</f>
        <v/>
      </c>
      <c r="J146" s="16" t="str">
        <f>IF(I146="","",IFERROR(COUNTIFS('IRAÊ MEL - REVENDAS'!#REF!,"Won",'IRAÊ MEL - REVENDAS'!D:D,Insights!I146)/SUM(COUNTIFS('IRAÊ MEL - REVENDAS'!#REF!,{"Won","Lost"},'IRAÊ MEL - REVENDAS'!D:D,Insights!I146)),0))</f>
        <v/>
      </c>
      <c r="N146" s="16" t="str">
        <f t="shared" si="2"/>
        <v/>
      </c>
    </row>
    <row r="147" spans="1:14" ht="24.95" customHeight="1">
      <c r="A147" s="6" t="str">
        <f>IF('Settings &amp; Instructions'!G148=0,"",'Settings &amp; Instructions'!G148)</f>
        <v/>
      </c>
      <c r="B147" s="15" t="str">
        <f>IF('Settings &amp; Instructions'!H148=0,"",'Settings &amp; Instructions'!H148)</f>
        <v/>
      </c>
      <c r="C147" s="15" t="str">
        <f>IF(A147="","",SUMIFS('IRAÊ MEL - REVENDAS'!#REF!,'IRAÊ MEL - REVENDAS'!D:D,Insights!A147,'IRAÊ MEL - REVENDAS'!#REF!,"Won"))</f>
        <v/>
      </c>
      <c r="D147" s="15" t="str">
        <f>IF(A147="","",SUMIFS('IRAÊ MEL - REVENDAS'!#REF!,'IRAÊ MEL - REVENDAS'!D:D,Insights!A147))</f>
        <v/>
      </c>
      <c r="F147" s="6" t="str">
        <f t="array" ref="F147">IF(IFERROR(INDEX('IRAÊ MEL - REVENDAS'!$A$3:$A$98, MATCH(0,COUNTIF(Insights!$F$16:F146, 'IRAÊ MEL - REVENDAS'!$A$3:$A$98), 0)),"")=0,"",IFERROR(INDEX('IRAÊ MEL - REVENDAS'!$A$3:$A$98, MATCH(0,COUNTIF(Insights!$F$16:F146, 'IRAÊ MEL - REVENDAS'!$A$3:$A$98), 0)),""))</f>
        <v/>
      </c>
      <c r="I147" s="6" t="str">
        <f>IF('Settings &amp; Instructions'!G148=0,"",'Settings &amp; Instructions'!G148)</f>
        <v/>
      </c>
      <c r="J147" s="16" t="str">
        <f>IF(I147="","",IFERROR(COUNTIFS('IRAÊ MEL - REVENDAS'!#REF!,"Won",'IRAÊ MEL - REVENDAS'!D:D,Insights!I147)/SUM(COUNTIFS('IRAÊ MEL - REVENDAS'!#REF!,{"Won","Lost"},'IRAÊ MEL - REVENDAS'!D:D,Insights!I147)),0))</f>
        <v/>
      </c>
      <c r="N147" s="16" t="str">
        <f t="shared" si="2"/>
        <v/>
      </c>
    </row>
    <row r="148" spans="1:14" ht="24.95" customHeight="1">
      <c r="A148" s="6" t="str">
        <f>IF('Settings &amp; Instructions'!G149=0,"",'Settings &amp; Instructions'!G149)</f>
        <v/>
      </c>
      <c r="B148" s="15" t="str">
        <f>IF('Settings &amp; Instructions'!H149=0,"",'Settings &amp; Instructions'!H149)</f>
        <v/>
      </c>
      <c r="C148" s="15" t="str">
        <f>IF(A148="","",SUMIFS('IRAÊ MEL - REVENDAS'!#REF!,'IRAÊ MEL - REVENDAS'!D:D,Insights!A148,'IRAÊ MEL - REVENDAS'!#REF!,"Won"))</f>
        <v/>
      </c>
      <c r="D148" s="15" t="str">
        <f>IF(A148="","",SUMIFS('IRAÊ MEL - REVENDAS'!#REF!,'IRAÊ MEL - REVENDAS'!D:D,Insights!A148))</f>
        <v/>
      </c>
      <c r="F148" s="6" t="str">
        <f t="array" ref="F148">IF(IFERROR(INDEX('IRAÊ MEL - REVENDAS'!$A$3:$A$98, MATCH(0,COUNTIF(Insights!$F$16:F147, 'IRAÊ MEL - REVENDAS'!$A$3:$A$98), 0)),"")=0,"",IFERROR(INDEX('IRAÊ MEL - REVENDAS'!$A$3:$A$98, MATCH(0,COUNTIF(Insights!$F$16:F147, 'IRAÊ MEL - REVENDAS'!$A$3:$A$98), 0)),""))</f>
        <v/>
      </c>
      <c r="I148" s="6" t="str">
        <f>IF('Settings &amp; Instructions'!G149=0,"",'Settings &amp; Instructions'!G149)</f>
        <v/>
      </c>
      <c r="J148" s="16" t="str">
        <f>IF(I148="","",IFERROR(COUNTIFS('IRAÊ MEL - REVENDAS'!#REF!,"Won",'IRAÊ MEL - REVENDAS'!D:D,Insights!I148)/SUM(COUNTIFS('IRAÊ MEL - REVENDAS'!#REF!,{"Won","Lost"},'IRAÊ MEL - REVENDAS'!D:D,Insights!I148)),0))</f>
        <v/>
      </c>
      <c r="N148" s="16" t="str">
        <f t="shared" si="2"/>
        <v/>
      </c>
    </row>
    <row r="149" spans="1:14" ht="24.95" customHeight="1">
      <c r="A149" s="6" t="str">
        <f>IF('Settings &amp; Instructions'!G150=0,"",'Settings &amp; Instructions'!G150)</f>
        <v/>
      </c>
      <c r="B149" s="15" t="str">
        <f>IF('Settings &amp; Instructions'!H150=0,"",'Settings &amp; Instructions'!H150)</f>
        <v/>
      </c>
      <c r="C149" s="15" t="str">
        <f>IF(A149="","",SUMIFS('IRAÊ MEL - REVENDAS'!#REF!,'IRAÊ MEL - REVENDAS'!D:D,Insights!A149,'IRAÊ MEL - REVENDAS'!#REF!,"Won"))</f>
        <v/>
      </c>
      <c r="D149" s="15" t="str">
        <f>IF(A149="","",SUMIFS('IRAÊ MEL - REVENDAS'!#REF!,'IRAÊ MEL - REVENDAS'!D:D,Insights!A149))</f>
        <v/>
      </c>
      <c r="F149" s="6" t="str">
        <f t="array" ref="F149">IF(IFERROR(INDEX('IRAÊ MEL - REVENDAS'!$A$3:$A$98, MATCH(0,COUNTIF(Insights!$F$16:F148, 'IRAÊ MEL - REVENDAS'!$A$3:$A$98), 0)),"")=0,"",IFERROR(INDEX('IRAÊ MEL - REVENDAS'!$A$3:$A$98, MATCH(0,COUNTIF(Insights!$F$16:F148, 'IRAÊ MEL - REVENDAS'!$A$3:$A$98), 0)),""))</f>
        <v/>
      </c>
      <c r="I149" s="6" t="str">
        <f>IF('Settings &amp; Instructions'!G150=0,"",'Settings &amp; Instructions'!G150)</f>
        <v/>
      </c>
      <c r="J149" s="16" t="str">
        <f>IF(I149="","",IFERROR(COUNTIFS('IRAÊ MEL - REVENDAS'!#REF!,"Won",'IRAÊ MEL - REVENDAS'!D:D,Insights!I149)/SUM(COUNTIFS('IRAÊ MEL - REVENDAS'!#REF!,{"Won","Lost"},'IRAÊ MEL - REVENDAS'!D:D,Insights!I149)),0))</f>
        <v/>
      </c>
      <c r="N149" s="16" t="str">
        <f t="shared" si="2"/>
        <v/>
      </c>
    </row>
    <row r="150" spans="1:14" ht="24.95" customHeight="1">
      <c r="A150" s="6" t="str">
        <f>IF('Settings &amp; Instructions'!G151=0,"",'Settings &amp; Instructions'!G151)</f>
        <v/>
      </c>
      <c r="B150" s="15" t="str">
        <f>IF('Settings &amp; Instructions'!H151=0,"",'Settings &amp; Instructions'!H151)</f>
        <v/>
      </c>
      <c r="C150" s="15" t="str">
        <f>IF(A150="","",SUMIFS('IRAÊ MEL - REVENDAS'!#REF!,'IRAÊ MEL - REVENDAS'!D:D,Insights!A150,'IRAÊ MEL - REVENDAS'!#REF!,"Won"))</f>
        <v/>
      </c>
      <c r="D150" s="15" t="str">
        <f>IF(A150="","",SUMIFS('IRAÊ MEL - REVENDAS'!#REF!,'IRAÊ MEL - REVENDAS'!D:D,Insights!A150))</f>
        <v/>
      </c>
      <c r="F150" s="6" t="str">
        <f t="array" ref="F150">IF(IFERROR(INDEX('IRAÊ MEL - REVENDAS'!$A$3:$A$98, MATCH(0,COUNTIF(Insights!$F$16:F149, 'IRAÊ MEL - REVENDAS'!$A$3:$A$98), 0)),"")=0,"",IFERROR(INDEX('IRAÊ MEL - REVENDAS'!$A$3:$A$98, MATCH(0,COUNTIF(Insights!$F$16:F149, 'IRAÊ MEL - REVENDAS'!$A$3:$A$98), 0)),""))</f>
        <v/>
      </c>
      <c r="I150" s="6" t="str">
        <f>IF('Settings &amp; Instructions'!G151=0,"",'Settings &amp; Instructions'!G151)</f>
        <v/>
      </c>
      <c r="J150" s="16" t="str">
        <f>IF(I150="","",IFERROR(COUNTIFS('IRAÊ MEL - REVENDAS'!#REF!,"Won",'IRAÊ MEL - REVENDAS'!D:D,Insights!I150)/SUM(COUNTIFS('IRAÊ MEL - REVENDAS'!#REF!,{"Won","Lost"},'IRAÊ MEL - REVENDAS'!D:D,Insights!I150)),0))</f>
        <v/>
      </c>
      <c r="N150" s="16" t="str">
        <f t="shared" si="2"/>
        <v/>
      </c>
    </row>
    <row r="151" spans="1:14" ht="24.95" customHeight="1">
      <c r="A151" s="6" t="str">
        <f>IF('Settings &amp; Instructions'!G152=0,"",'Settings &amp; Instructions'!G152)</f>
        <v/>
      </c>
      <c r="B151" s="15" t="str">
        <f>IF('Settings &amp; Instructions'!H152=0,"",'Settings &amp; Instructions'!H152)</f>
        <v/>
      </c>
      <c r="C151" s="15" t="str">
        <f>IF(A151="","",SUMIFS('IRAÊ MEL - REVENDAS'!#REF!,'IRAÊ MEL - REVENDAS'!D:D,Insights!A151,'IRAÊ MEL - REVENDAS'!#REF!,"Won"))</f>
        <v/>
      </c>
      <c r="D151" s="15" t="str">
        <f>IF(A151="","",SUMIFS('IRAÊ MEL - REVENDAS'!#REF!,'IRAÊ MEL - REVENDAS'!D:D,Insights!A151))</f>
        <v/>
      </c>
      <c r="F151" s="6" t="str">
        <f t="array" ref="F151">IF(IFERROR(INDEX('IRAÊ MEL - REVENDAS'!$A$3:$A$98, MATCH(0,COUNTIF(Insights!$F$16:F150, 'IRAÊ MEL - REVENDAS'!$A$3:$A$98), 0)),"")=0,"",IFERROR(INDEX('IRAÊ MEL - REVENDAS'!$A$3:$A$98, MATCH(0,COUNTIF(Insights!$F$16:F150, 'IRAÊ MEL - REVENDAS'!$A$3:$A$98), 0)),""))</f>
        <v/>
      </c>
      <c r="I151" s="6" t="str">
        <f>IF('Settings &amp; Instructions'!G152=0,"",'Settings &amp; Instructions'!G152)</f>
        <v/>
      </c>
      <c r="J151" s="16" t="str">
        <f>IF(I151="","",IFERROR(COUNTIFS('IRAÊ MEL - REVENDAS'!#REF!,"Won",'IRAÊ MEL - REVENDAS'!D:D,Insights!I151)/SUM(COUNTIFS('IRAÊ MEL - REVENDAS'!#REF!,{"Won","Lost"},'IRAÊ MEL - REVENDAS'!D:D,Insights!I151)),0))</f>
        <v/>
      </c>
      <c r="N151" s="16" t="str">
        <f t="shared" si="2"/>
        <v/>
      </c>
    </row>
    <row r="152" spans="1:14" ht="24.95" customHeight="1">
      <c r="A152" s="6" t="str">
        <f>IF('Settings &amp; Instructions'!G153=0,"",'Settings &amp; Instructions'!G153)</f>
        <v/>
      </c>
      <c r="B152" s="15" t="str">
        <f>IF('Settings &amp; Instructions'!H153=0,"",'Settings &amp; Instructions'!H153)</f>
        <v/>
      </c>
      <c r="C152" s="15" t="str">
        <f>IF(A152="","",SUMIFS('IRAÊ MEL - REVENDAS'!#REF!,'IRAÊ MEL - REVENDAS'!D:D,Insights!A152,'IRAÊ MEL - REVENDAS'!#REF!,"Won"))</f>
        <v/>
      </c>
      <c r="D152" s="15" t="str">
        <f>IF(A152="","",SUMIFS('IRAÊ MEL - REVENDAS'!#REF!,'IRAÊ MEL - REVENDAS'!D:D,Insights!A152))</f>
        <v/>
      </c>
      <c r="F152" s="6" t="str">
        <f t="array" ref="F152">IF(IFERROR(INDEX('IRAÊ MEL - REVENDAS'!$A$3:$A$98, MATCH(0,COUNTIF(Insights!$F$16:F151, 'IRAÊ MEL - REVENDAS'!$A$3:$A$98), 0)),"")=0,"",IFERROR(INDEX('IRAÊ MEL - REVENDAS'!$A$3:$A$98, MATCH(0,COUNTIF(Insights!$F$16:F151, 'IRAÊ MEL - REVENDAS'!$A$3:$A$98), 0)),""))</f>
        <v/>
      </c>
      <c r="I152" s="6" t="str">
        <f>IF('Settings &amp; Instructions'!G153=0,"",'Settings &amp; Instructions'!G153)</f>
        <v/>
      </c>
      <c r="J152" s="16" t="str">
        <f>IF(I152="","",IFERROR(COUNTIFS('IRAÊ MEL - REVENDAS'!#REF!,"Won",'IRAÊ MEL - REVENDAS'!D:D,Insights!I152)/SUM(COUNTIFS('IRAÊ MEL - REVENDAS'!#REF!,{"Won","Lost"},'IRAÊ MEL - REVENDAS'!D:D,Insights!I152)),0))</f>
        <v/>
      </c>
      <c r="N152" s="16" t="str">
        <f t="shared" si="2"/>
        <v/>
      </c>
    </row>
    <row r="153" spans="1:14" ht="24.95" customHeight="1">
      <c r="A153" s="6" t="str">
        <f>IF('Settings &amp; Instructions'!G154=0,"",'Settings &amp; Instructions'!G154)</f>
        <v/>
      </c>
      <c r="B153" s="15" t="str">
        <f>IF('Settings &amp; Instructions'!H154=0,"",'Settings &amp; Instructions'!H154)</f>
        <v/>
      </c>
      <c r="C153" s="15" t="str">
        <f>IF(A153="","",SUMIFS('IRAÊ MEL - REVENDAS'!#REF!,'IRAÊ MEL - REVENDAS'!D:D,Insights!A153,'IRAÊ MEL - REVENDAS'!#REF!,"Won"))</f>
        <v/>
      </c>
      <c r="D153" s="15" t="str">
        <f>IF(A153="","",SUMIFS('IRAÊ MEL - REVENDAS'!#REF!,'IRAÊ MEL - REVENDAS'!D:D,Insights!A153))</f>
        <v/>
      </c>
      <c r="I153" s="6" t="str">
        <f>IF('Settings &amp; Instructions'!G154=0,"",'Settings &amp; Instructions'!G154)</f>
        <v/>
      </c>
      <c r="J153" s="16" t="str">
        <f>IF(I153="","",IFERROR(COUNTIFS('IRAÊ MEL - REVENDAS'!#REF!,"Won",'IRAÊ MEL - REVENDAS'!D:D,Insights!I153)/SUM(COUNTIFS('IRAÊ MEL - REVENDAS'!#REF!,{"Won","Lost"},'IRAÊ MEL - REVENDAS'!D:D,Insights!I153)),0))</f>
        <v/>
      </c>
      <c r="N153" s="16" t="str">
        <f t="shared" si="2"/>
        <v/>
      </c>
    </row>
    <row r="154" spans="1:14" ht="24.95" customHeight="1">
      <c r="A154" s="6" t="str">
        <f>IF('Settings &amp; Instructions'!G155=0,"",'Settings &amp; Instructions'!G155)</f>
        <v/>
      </c>
      <c r="B154" s="15" t="str">
        <f>IF('Settings &amp; Instructions'!H155=0,"",'Settings &amp; Instructions'!H155)</f>
        <v/>
      </c>
      <c r="C154" s="15" t="str">
        <f>IF(A154="","",SUMIFS('IRAÊ MEL - REVENDAS'!#REF!,'IRAÊ MEL - REVENDAS'!D:D,Insights!A154,'IRAÊ MEL - REVENDAS'!#REF!,"Won"))</f>
        <v/>
      </c>
      <c r="D154" s="15" t="str">
        <f>IF(A154="","",SUMIFS('IRAÊ MEL - REVENDAS'!#REF!,'IRAÊ MEL - REVENDAS'!D:D,Insights!A154))</f>
        <v/>
      </c>
      <c r="I154" s="6" t="str">
        <f>IF('Settings &amp; Instructions'!G155=0,"",'Settings &amp; Instructions'!G155)</f>
        <v/>
      </c>
      <c r="J154" s="16" t="str">
        <f>IF(I154="","",IFERROR(COUNTIFS('IRAÊ MEL - REVENDAS'!#REF!,"Won",'IRAÊ MEL - REVENDAS'!D:D,Insights!I154)/SUM(COUNTIFS('IRAÊ MEL - REVENDAS'!#REF!,{"Won","Lost"},'IRAÊ MEL - REVENDAS'!D:D,Insights!I154)),0))</f>
        <v/>
      </c>
      <c r="N154" s="16" t="str">
        <f t="shared" si="2"/>
        <v/>
      </c>
    </row>
    <row r="155" spans="1:14" ht="24.95" customHeight="1">
      <c r="A155" s="6" t="str">
        <f>IF('Settings &amp; Instructions'!G156=0,"",'Settings &amp; Instructions'!G156)</f>
        <v/>
      </c>
      <c r="B155" s="15" t="str">
        <f>IF('Settings &amp; Instructions'!H156=0,"",'Settings &amp; Instructions'!H156)</f>
        <v/>
      </c>
      <c r="C155" s="15" t="str">
        <f>IF(A155="","",SUMIFS('IRAÊ MEL - REVENDAS'!#REF!,'IRAÊ MEL - REVENDAS'!D:D,Insights!A155,'IRAÊ MEL - REVENDAS'!#REF!,"Won"))</f>
        <v/>
      </c>
      <c r="D155" s="15" t="str">
        <f>IF(A155="","",SUMIFS('IRAÊ MEL - REVENDAS'!#REF!,'IRAÊ MEL - REVENDAS'!D:D,Insights!A155))</f>
        <v/>
      </c>
      <c r="I155" s="6" t="str">
        <f>IF('Settings &amp; Instructions'!G156=0,"",'Settings &amp; Instructions'!G156)</f>
        <v/>
      </c>
      <c r="J155" s="16" t="str">
        <f>IF(I155="","",IFERROR(COUNTIFS('IRAÊ MEL - REVENDAS'!#REF!,"Won",'IRAÊ MEL - REVENDAS'!D:D,Insights!I155)/SUM(COUNTIFS('IRAÊ MEL - REVENDAS'!#REF!,{"Won","Lost"},'IRAÊ MEL - REVENDAS'!D:D,Insights!I155)),0))</f>
        <v/>
      </c>
      <c r="N155" s="16" t="str">
        <f t="shared" si="2"/>
        <v/>
      </c>
    </row>
    <row r="156" spans="1:14" ht="24.95" customHeight="1">
      <c r="A156" s="6" t="str">
        <f>IF('Settings &amp; Instructions'!G157=0,"",'Settings &amp; Instructions'!G157)</f>
        <v/>
      </c>
      <c r="B156" s="15" t="str">
        <f>IF('Settings &amp; Instructions'!H157=0,"",'Settings &amp; Instructions'!H157)</f>
        <v/>
      </c>
      <c r="C156" s="15" t="str">
        <f>IF(A156="","",SUMIFS('IRAÊ MEL - REVENDAS'!#REF!,'IRAÊ MEL - REVENDAS'!D:D,Insights!A156,'IRAÊ MEL - REVENDAS'!#REF!,"Won"))</f>
        <v/>
      </c>
      <c r="D156" s="15" t="str">
        <f>IF(A156="","",SUMIFS('IRAÊ MEL - REVENDAS'!#REF!,'IRAÊ MEL - REVENDAS'!D:D,Insights!A156))</f>
        <v/>
      </c>
      <c r="I156" s="6" t="str">
        <f>IF('Settings &amp; Instructions'!G157=0,"",'Settings &amp; Instructions'!G157)</f>
        <v/>
      </c>
      <c r="J156" s="16" t="str">
        <f>IF(I156="","",IFERROR(COUNTIFS('IRAÊ MEL - REVENDAS'!#REF!,"Won",'IRAÊ MEL - REVENDAS'!D:D,Insights!I156)/SUM(COUNTIFS('IRAÊ MEL - REVENDAS'!#REF!,{"Won","Lost"},'IRAÊ MEL - REVENDAS'!D:D,Insights!I156)),0))</f>
        <v/>
      </c>
      <c r="N156" s="16" t="str">
        <f t="shared" si="2"/>
        <v/>
      </c>
    </row>
    <row r="157" spans="1:14" ht="24.95" customHeight="1">
      <c r="A157" s="6" t="str">
        <f>IF('Settings &amp; Instructions'!G158=0,"",'Settings &amp; Instructions'!G158)</f>
        <v/>
      </c>
      <c r="B157" s="15" t="str">
        <f>IF('Settings &amp; Instructions'!H158=0,"",'Settings &amp; Instructions'!H158)</f>
        <v/>
      </c>
      <c r="C157" s="15" t="str">
        <f>IF(A157="","",SUMIFS('IRAÊ MEL - REVENDAS'!#REF!,'IRAÊ MEL - REVENDAS'!D:D,Insights!A157,'IRAÊ MEL - REVENDAS'!#REF!,"Won"))</f>
        <v/>
      </c>
      <c r="D157" s="15" t="str">
        <f>IF(A157="","",SUMIFS('IRAÊ MEL - REVENDAS'!#REF!,'IRAÊ MEL - REVENDAS'!D:D,Insights!A157))</f>
        <v/>
      </c>
      <c r="I157" s="6" t="str">
        <f>IF('Settings &amp; Instructions'!G158=0,"",'Settings &amp; Instructions'!G158)</f>
        <v/>
      </c>
      <c r="J157" s="16" t="str">
        <f>IF(I157="","",IFERROR(COUNTIFS('IRAÊ MEL - REVENDAS'!#REF!,"Won",'IRAÊ MEL - REVENDAS'!D:D,Insights!I157)/SUM(COUNTIFS('IRAÊ MEL - REVENDAS'!#REF!,{"Won","Lost"},'IRAÊ MEL - REVENDAS'!D:D,Insights!I157)),0))</f>
        <v/>
      </c>
      <c r="N157" s="16" t="str">
        <f t="shared" si="2"/>
        <v/>
      </c>
    </row>
    <row r="158" spans="1:14" ht="24.95" customHeight="1">
      <c r="A158" s="6" t="str">
        <f>IF('Settings &amp; Instructions'!G159=0,"",'Settings &amp; Instructions'!G159)</f>
        <v/>
      </c>
      <c r="B158" s="15" t="str">
        <f>IF('Settings &amp; Instructions'!H159=0,"",'Settings &amp; Instructions'!H159)</f>
        <v/>
      </c>
      <c r="C158" s="15" t="str">
        <f>IF(A158="","",SUMIFS('IRAÊ MEL - REVENDAS'!#REF!,'IRAÊ MEL - REVENDAS'!D:D,Insights!A158,'IRAÊ MEL - REVENDAS'!#REF!,"Won"))</f>
        <v/>
      </c>
      <c r="D158" s="15" t="str">
        <f>IF(A158="","",SUMIFS('IRAÊ MEL - REVENDAS'!#REF!,'IRAÊ MEL - REVENDAS'!D:D,Insights!A158))</f>
        <v/>
      </c>
      <c r="I158" s="6" t="str">
        <f>IF('Settings &amp; Instructions'!G159=0,"",'Settings &amp; Instructions'!G159)</f>
        <v/>
      </c>
      <c r="J158" s="16" t="str">
        <f>IF(I158="","",IFERROR(COUNTIFS('IRAÊ MEL - REVENDAS'!#REF!,"Won",'IRAÊ MEL - REVENDAS'!D:D,Insights!I158)/SUM(COUNTIFS('IRAÊ MEL - REVENDAS'!#REF!,{"Won","Lost"},'IRAÊ MEL - REVENDAS'!D:D,Insights!I158)),0))</f>
        <v/>
      </c>
      <c r="N158" s="16" t="str">
        <f t="shared" si="2"/>
        <v/>
      </c>
    </row>
    <row r="159" spans="1:14" ht="24.95" customHeight="1">
      <c r="A159" s="6" t="str">
        <f>IF('Settings &amp; Instructions'!G160=0,"",'Settings &amp; Instructions'!G160)</f>
        <v/>
      </c>
      <c r="B159" s="15" t="str">
        <f>IF('Settings &amp; Instructions'!H160=0,"",'Settings &amp; Instructions'!H160)</f>
        <v/>
      </c>
      <c r="C159" s="15" t="str">
        <f>IF(A159="","",SUMIFS('IRAÊ MEL - REVENDAS'!#REF!,'IRAÊ MEL - REVENDAS'!D:D,Insights!A159,'IRAÊ MEL - REVENDAS'!#REF!,"Won"))</f>
        <v/>
      </c>
      <c r="D159" s="15" t="str">
        <f>IF(A159="","",SUMIFS('IRAÊ MEL - REVENDAS'!#REF!,'IRAÊ MEL - REVENDAS'!D:D,Insights!A159))</f>
        <v/>
      </c>
      <c r="I159" s="6" t="str">
        <f>IF('Settings &amp; Instructions'!G160=0,"",'Settings &amp; Instructions'!G160)</f>
        <v/>
      </c>
      <c r="J159" s="16" t="str">
        <f>IF(I159="","",IFERROR(COUNTIFS('IRAÊ MEL - REVENDAS'!#REF!,"Won",'IRAÊ MEL - REVENDAS'!D:D,Insights!I159)/SUM(COUNTIFS('IRAÊ MEL - REVENDAS'!#REF!,{"Won","Lost"},'IRAÊ MEL - REVENDAS'!D:D,Insights!I159)),0))</f>
        <v/>
      </c>
      <c r="N159" s="16" t="str">
        <f t="shared" si="2"/>
        <v/>
      </c>
    </row>
    <row r="160" spans="1:14" ht="24.95" customHeight="1">
      <c r="A160" s="6" t="str">
        <f>IF('Settings &amp; Instructions'!G161=0,"",'Settings &amp; Instructions'!G161)</f>
        <v/>
      </c>
      <c r="B160" s="15" t="str">
        <f>IF('Settings &amp; Instructions'!H161=0,"",'Settings &amp; Instructions'!H161)</f>
        <v/>
      </c>
      <c r="C160" s="15" t="str">
        <f>IF(A160="","",SUMIFS('IRAÊ MEL - REVENDAS'!#REF!,'IRAÊ MEL - REVENDAS'!D:D,Insights!A160,'IRAÊ MEL - REVENDAS'!#REF!,"Won"))</f>
        <v/>
      </c>
      <c r="D160" s="15" t="str">
        <f>IF(A160="","",SUMIFS('IRAÊ MEL - REVENDAS'!#REF!,'IRAÊ MEL - REVENDAS'!D:D,Insights!A160))</f>
        <v/>
      </c>
      <c r="I160" s="6" t="str">
        <f>IF('Settings &amp; Instructions'!G161=0,"",'Settings &amp; Instructions'!G161)</f>
        <v/>
      </c>
      <c r="J160" s="16" t="str">
        <f>IF(I160="","",IFERROR(COUNTIFS('IRAÊ MEL - REVENDAS'!#REF!,"Won",'IRAÊ MEL - REVENDAS'!D:D,Insights!I160)/SUM(COUNTIFS('IRAÊ MEL - REVENDAS'!#REF!,{"Won","Lost"},'IRAÊ MEL - REVENDAS'!D:D,Insights!I160)),0))</f>
        <v/>
      </c>
      <c r="N160" s="16" t="str">
        <f t="shared" si="2"/>
        <v/>
      </c>
    </row>
    <row r="161" spans="1:14" ht="24.95" customHeight="1">
      <c r="A161" s="6" t="str">
        <f>IF('Settings &amp; Instructions'!G162=0,"",'Settings &amp; Instructions'!G162)</f>
        <v/>
      </c>
      <c r="B161" s="15" t="str">
        <f>IF('Settings &amp; Instructions'!H162=0,"",'Settings &amp; Instructions'!H162)</f>
        <v/>
      </c>
      <c r="C161" s="15" t="str">
        <f>IF(A161="","",SUMIFS('IRAÊ MEL - REVENDAS'!#REF!,'IRAÊ MEL - REVENDAS'!D:D,Insights!A161,'IRAÊ MEL - REVENDAS'!#REF!,"Won"))</f>
        <v/>
      </c>
      <c r="D161" s="15" t="str">
        <f>IF(A161="","",SUMIFS('IRAÊ MEL - REVENDAS'!#REF!,'IRAÊ MEL - REVENDAS'!D:D,Insights!A161))</f>
        <v/>
      </c>
      <c r="I161" s="6" t="str">
        <f>IF('Settings &amp; Instructions'!G162=0,"",'Settings &amp; Instructions'!G162)</f>
        <v/>
      </c>
      <c r="J161" s="16" t="str">
        <f>IF(I161="","",IFERROR(COUNTIFS('IRAÊ MEL - REVENDAS'!#REF!,"Won",'IRAÊ MEL - REVENDAS'!D:D,Insights!I161)/SUM(COUNTIFS('IRAÊ MEL - REVENDAS'!#REF!,{"Won","Lost"},'IRAÊ MEL - REVENDAS'!D:D,Insights!I161)),0))</f>
        <v/>
      </c>
      <c r="N161" s="16" t="str">
        <f t="shared" si="2"/>
        <v/>
      </c>
    </row>
    <row r="162" spans="1:14" ht="24.95" customHeight="1">
      <c r="A162" s="6" t="str">
        <f>IF('Settings &amp; Instructions'!G163=0,"",'Settings &amp; Instructions'!G163)</f>
        <v/>
      </c>
      <c r="B162" s="15" t="str">
        <f>IF('Settings &amp; Instructions'!H163=0,"",'Settings &amp; Instructions'!H163)</f>
        <v/>
      </c>
      <c r="C162" s="15" t="str">
        <f>IF(A162="","",SUMIFS('IRAÊ MEL - REVENDAS'!#REF!,'IRAÊ MEL - REVENDAS'!D:D,Insights!A162,'IRAÊ MEL - REVENDAS'!#REF!,"Won"))</f>
        <v/>
      </c>
      <c r="D162" s="15" t="str">
        <f>IF(A162="","",SUMIFS('IRAÊ MEL - REVENDAS'!#REF!,'IRAÊ MEL - REVENDAS'!D:D,Insights!A162))</f>
        <v/>
      </c>
      <c r="I162" s="6" t="str">
        <f>IF('Settings &amp; Instructions'!G163=0,"",'Settings &amp; Instructions'!G163)</f>
        <v/>
      </c>
      <c r="J162" s="16" t="str">
        <f>IF(I162="","",IFERROR(COUNTIFS('IRAÊ MEL - REVENDAS'!#REF!,"Won",'IRAÊ MEL - REVENDAS'!D:D,Insights!I162)/SUM(COUNTIFS('IRAÊ MEL - REVENDAS'!#REF!,{"Won","Lost"},'IRAÊ MEL - REVENDAS'!D:D,Insights!I162)),0))</f>
        <v/>
      </c>
      <c r="N162" s="16" t="str">
        <f t="shared" si="2"/>
        <v/>
      </c>
    </row>
    <row r="163" spans="1:14" ht="24.95" customHeight="1">
      <c r="A163" s="6" t="str">
        <f>IF('Settings &amp; Instructions'!G164=0,"",'Settings &amp; Instructions'!G164)</f>
        <v/>
      </c>
      <c r="B163" s="15" t="str">
        <f>IF('Settings &amp; Instructions'!H164=0,"",'Settings &amp; Instructions'!H164)</f>
        <v/>
      </c>
      <c r="C163" s="15" t="str">
        <f>IF(A163="","",SUMIFS('IRAÊ MEL - REVENDAS'!#REF!,'IRAÊ MEL - REVENDAS'!D:D,Insights!A163,'IRAÊ MEL - REVENDAS'!#REF!,"Won"))</f>
        <v/>
      </c>
      <c r="D163" s="15" t="str">
        <f>IF(A163="","",SUMIFS('IRAÊ MEL - REVENDAS'!#REF!,'IRAÊ MEL - REVENDAS'!D:D,Insights!A163))</f>
        <v/>
      </c>
      <c r="I163" s="6" t="str">
        <f>IF('Settings &amp; Instructions'!G164=0,"",'Settings &amp; Instructions'!G164)</f>
        <v/>
      </c>
      <c r="J163" s="16" t="str">
        <f>IF(I163="","",IFERROR(COUNTIFS('IRAÊ MEL - REVENDAS'!#REF!,"Won",'IRAÊ MEL - REVENDAS'!D:D,Insights!I163)/SUM(COUNTIFS('IRAÊ MEL - REVENDAS'!#REF!,{"Won","Lost"},'IRAÊ MEL - REVENDAS'!D:D,Insights!I163)),0))</f>
        <v/>
      </c>
      <c r="N163" s="16" t="str">
        <f t="shared" si="2"/>
        <v/>
      </c>
    </row>
    <row r="164" spans="1:14" ht="24.95" customHeight="1">
      <c r="A164" s="6" t="str">
        <f>IF('Settings &amp; Instructions'!G165=0,"",'Settings &amp; Instructions'!G165)</f>
        <v/>
      </c>
      <c r="B164" s="15" t="str">
        <f>IF('Settings &amp; Instructions'!H165=0,"",'Settings &amp; Instructions'!H165)</f>
        <v/>
      </c>
      <c r="C164" s="15" t="str">
        <f>IF(A164="","",SUMIFS('IRAÊ MEL - REVENDAS'!#REF!,'IRAÊ MEL - REVENDAS'!D:D,Insights!A164,'IRAÊ MEL - REVENDAS'!#REF!,"Won"))</f>
        <v/>
      </c>
      <c r="D164" s="15" t="str">
        <f>IF(A164="","",SUMIFS('IRAÊ MEL - REVENDAS'!#REF!,'IRAÊ MEL - REVENDAS'!D:D,Insights!A164))</f>
        <v/>
      </c>
      <c r="I164" s="6" t="str">
        <f>IF('Settings &amp; Instructions'!G165=0,"",'Settings &amp; Instructions'!G165)</f>
        <v/>
      </c>
      <c r="J164" s="16" t="str">
        <f>IF(I164="","",IFERROR(COUNTIFS('IRAÊ MEL - REVENDAS'!#REF!,"Won",'IRAÊ MEL - REVENDAS'!D:D,Insights!I164)/SUM(COUNTIFS('IRAÊ MEL - REVENDAS'!#REF!,{"Won","Lost"},'IRAÊ MEL - REVENDAS'!D:D,Insights!I164)),0))</f>
        <v/>
      </c>
      <c r="N164" s="16" t="str">
        <f t="shared" si="2"/>
        <v/>
      </c>
    </row>
    <row r="165" spans="1:14" ht="24.95" customHeight="1">
      <c r="A165" s="6" t="str">
        <f>IF('Settings &amp; Instructions'!G166=0,"",'Settings &amp; Instructions'!G166)</f>
        <v/>
      </c>
      <c r="B165" s="15" t="str">
        <f>IF('Settings &amp; Instructions'!H166=0,"",'Settings &amp; Instructions'!H166)</f>
        <v/>
      </c>
      <c r="C165" s="15" t="str">
        <f>IF(A165="","",SUMIFS('IRAÊ MEL - REVENDAS'!#REF!,'IRAÊ MEL - REVENDAS'!D:D,Insights!A165,'IRAÊ MEL - REVENDAS'!#REF!,"Won"))</f>
        <v/>
      </c>
      <c r="D165" s="15" t="str">
        <f>IF(A165="","",SUMIFS('IRAÊ MEL - REVENDAS'!#REF!,'IRAÊ MEL - REVENDAS'!D:D,Insights!A165))</f>
        <v/>
      </c>
      <c r="I165" s="6" t="str">
        <f>IF('Settings &amp; Instructions'!G166=0,"",'Settings &amp; Instructions'!G166)</f>
        <v/>
      </c>
      <c r="J165" s="16" t="str">
        <f>IF(I165="","",IFERROR(COUNTIFS('IRAÊ MEL - REVENDAS'!#REF!,"Won",'IRAÊ MEL - REVENDAS'!D:D,Insights!I165)/SUM(COUNTIFS('IRAÊ MEL - REVENDAS'!#REF!,{"Won","Lost"},'IRAÊ MEL - REVENDAS'!D:D,Insights!I165)),0))</f>
        <v/>
      </c>
      <c r="N165" s="16" t="str">
        <f t="shared" si="2"/>
        <v/>
      </c>
    </row>
    <row r="166" spans="1:14" ht="24.95" customHeight="1">
      <c r="A166" s="6" t="str">
        <f>IF('Settings &amp; Instructions'!G167=0,"",'Settings &amp; Instructions'!G167)</f>
        <v/>
      </c>
      <c r="B166" s="15" t="str">
        <f>IF('Settings &amp; Instructions'!H167=0,"",'Settings &amp; Instructions'!H167)</f>
        <v/>
      </c>
      <c r="C166" s="15" t="str">
        <f>IF(A166="","",SUMIFS('IRAÊ MEL - REVENDAS'!#REF!,'IRAÊ MEL - REVENDAS'!D:D,Insights!A166,'IRAÊ MEL - REVENDAS'!#REF!,"Won"))</f>
        <v/>
      </c>
      <c r="D166" s="15" t="str">
        <f>IF(A166="","",SUMIFS('IRAÊ MEL - REVENDAS'!#REF!,'IRAÊ MEL - REVENDAS'!D:D,Insights!A166))</f>
        <v/>
      </c>
      <c r="I166" s="6" t="str">
        <f>IF('Settings &amp; Instructions'!G167=0,"",'Settings &amp; Instructions'!G167)</f>
        <v/>
      </c>
      <c r="J166" s="16" t="str">
        <f>IF(I166="","",IFERROR(COUNTIFS('IRAÊ MEL - REVENDAS'!#REF!,"Won",'IRAÊ MEL - REVENDAS'!D:D,Insights!I166)/SUM(COUNTIFS('IRAÊ MEL - REVENDAS'!#REF!,{"Won","Lost"},'IRAÊ MEL - REVENDAS'!D:D,Insights!I166)),0))</f>
        <v/>
      </c>
      <c r="N166" s="16" t="str">
        <f t="shared" si="2"/>
        <v/>
      </c>
    </row>
    <row r="167" spans="1:14" ht="24.95" customHeight="1">
      <c r="A167" s="6" t="str">
        <f>IF('Settings &amp; Instructions'!G168=0,"",'Settings &amp; Instructions'!G168)</f>
        <v/>
      </c>
      <c r="B167" s="15" t="str">
        <f>IF('Settings &amp; Instructions'!H168=0,"",'Settings &amp; Instructions'!H168)</f>
        <v/>
      </c>
      <c r="C167" s="15" t="str">
        <f>IF(A167="","",SUMIFS('IRAÊ MEL - REVENDAS'!#REF!,'IRAÊ MEL - REVENDAS'!D:D,Insights!A167,'IRAÊ MEL - REVENDAS'!#REF!,"Won"))</f>
        <v/>
      </c>
      <c r="D167" s="15" t="str">
        <f>IF(A167="","",SUMIFS('IRAÊ MEL - REVENDAS'!#REF!,'IRAÊ MEL - REVENDAS'!D:D,Insights!A167))</f>
        <v/>
      </c>
      <c r="I167" s="6" t="str">
        <f>IF('Settings &amp; Instructions'!G168=0,"",'Settings &amp; Instructions'!G168)</f>
        <v/>
      </c>
      <c r="J167" s="16" t="str">
        <f>IF(I167="","",IFERROR(COUNTIFS('IRAÊ MEL - REVENDAS'!#REF!,"Won",'IRAÊ MEL - REVENDAS'!D:D,Insights!I167)/SUM(COUNTIFS('IRAÊ MEL - REVENDAS'!#REF!,{"Won","Lost"},'IRAÊ MEL - REVENDAS'!D:D,Insights!I167)),0))</f>
        <v/>
      </c>
      <c r="N167" s="16" t="str">
        <f t="shared" si="2"/>
        <v/>
      </c>
    </row>
    <row r="168" spans="1:14" ht="24.95" customHeight="1">
      <c r="A168" s="6" t="str">
        <f>IF('Settings &amp; Instructions'!G169=0,"",'Settings &amp; Instructions'!G169)</f>
        <v/>
      </c>
      <c r="B168" s="15" t="str">
        <f>IF('Settings &amp; Instructions'!H169=0,"",'Settings &amp; Instructions'!H169)</f>
        <v/>
      </c>
      <c r="C168" s="15" t="str">
        <f>IF(A168="","",SUMIFS('IRAÊ MEL - REVENDAS'!#REF!,'IRAÊ MEL - REVENDAS'!D:D,Insights!A168,'IRAÊ MEL - REVENDAS'!#REF!,"Won"))</f>
        <v/>
      </c>
      <c r="D168" s="15" t="str">
        <f>IF(A168="","",SUMIFS('IRAÊ MEL - REVENDAS'!#REF!,'IRAÊ MEL - REVENDAS'!D:D,Insights!A168))</f>
        <v/>
      </c>
      <c r="I168" s="6" t="str">
        <f>IF('Settings &amp; Instructions'!G169=0,"",'Settings &amp; Instructions'!G169)</f>
        <v/>
      </c>
      <c r="J168" s="16" t="str">
        <f>IF(I168="","",IFERROR(COUNTIFS('IRAÊ MEL - REVENDAS'!#REF!,"Won",'IRAÊ MEL - REVENDAS'!D:D,Insights!I168)/SUM(COUNTIFS('IRAÊ MEL - REVENDAS'!#REF!,{"Won","Lost"},'IRAÊ MEL - REVENDAS'!D:D,Insights!I168)),0))</f>
        <v/>
      </c>
      <c r="N168" s="16" t="str">
        <f t="shared" si="2"/>
        <v/>
      </c>
    </row>
    <row r="169" spans="1:14" ht="24.95" customHeight="1">
      <c r="A169" s="6" t="str">
        <f>IF('Settings &amp; Instructions'!G170=0,"",'Settings &amp; Instructions'!G170)</f>
        <v/>
      </c>
      <c r="B169" s="15" t="str">
        <f>IF('Settings &amp; Instructions'!H170=0,"",'Settings &amp; Instructions'!H170)</f>
        <v/>
      </c>
      <c r="C169" s="15" t="str">
        <f>IF(A169="","",SUMIFS('IRAÊ MEL - REVENDAS'!#REF!,'IRAÊ MEL - REVENDAS'!D:D,Insights!A169,'IRAÊ MEL - REVENDAS'!#REF!,"Won"))</f>
        <v/>
      </c>
      <c r="D169" s="15" t="str">
        <f>IF(A169="","",SUMIFS('IRAÊ MEL - REVENDAS'!#REF!,'IRAÊ MEL - REVENDAS'!D:D,Insights!A169))</f>
        <v/>
      </c>
      <c r="I169" s="6" t="str">
        <f>IF('Settings &amp; Instructions'!G170=0,"",'Settings &amp; Instructions'!G170)</f>
        <v/>
      </c>
      <c r="J169" s="16" t="str">
        <f>IF(I169="","",IFERROR(COUNTIFS('IRAÊ MEL - REVENDAS'!#REF!,"Won",'IRAÊ MEL - REVENDAS'!D:D,Insights!I169)/SUM(COUNTIFS('IRAÊ MEL - REVENDAS'!#REF!,{"Won","Lost"},'IRAÊ MEL - REVENDAS'!D:D,Insights!I169)),0))</f>
        <v/>
      </c>
      <c r="N169" s="16" t="str">
        <f t="shared" si="2"/>
        <v/>
      </c>
    </row>
    <row r="170" spans="1:14" ht="24.95" customHeight="1">
      <c r="A170" s="6" t="str">
        <f>IF('Settings &amp; Instructions'!G171=0,"",'Settings &amp; Instructions'!G171)</f>
        <v/>
      </c>
      <c r="B170" s="15" t="str">
        <f>IF('Settings &amp; Instructions'!H171=0,"",'Settings &amp; Instructions'!H171)</f>
        <v/>
      </c>
      <c r="C170" s="15" t="str">
        <f>IF(A170="","",SUMIFS('IRAÊ MEL - REVENDAS'!#REF!,'IRAÊ MEL - REVENDAS'!D:D,Insights!A170,'IRAÊ MEL - REVENDAS'!#REF!,"Won"))</f>
        <v/>
      </c>
      <c r="D170" s="15" t="str">
        <f>IF(A170="","",SUMIFS('IRAÊ MEL - REVENDAS'!#REF!,'IRAÊ MEL - REVENDAS'!D:D,Insights!A170))</f>
        <v/>
      </c>
      <c r="I170" s="6" t="str">
        <f>IF('Settings &amp; Instructions'!G171=0,"",'Settings &amp; Instructions'!G171)</f>
        <v/>
      </c>
      <c r="J170" s="16" t="str">
        <f>IF(I170="","",IFERROR(COUNTIFS('IRAÊ MEL - REVENDAS'!#REF!,"Won",'IRAÊ MEL - REVENDAS'!D:D,Insights!I170)/SUM(COUNTIFS('IRAÊ MEL - REVENDAS'!#REF!,{"Won","Lost"},'IRAÊ MEL - REVENDAS'!D:D,Insights!I170)),0))</f>
        <v/>
      </c>
      <c r="N170" s="16" t="str">
        <f t="shared" si="2"/>
        <v/>
      </c>
    </row>
    <row r="171" spans="1:14" ht="24.95" customHeight="1">
      <c r="A171" s="6" t="str">
        <f>IF('Settings &amp; Instructions'!G172=0,"",'Settings &amp; Instructions'!G172)</f>
        <v/>
      </c>
      <c r="B171" s="15" t="str">
        <f>IF('Settings &amp; Instructions'!H172=0,"",'Settings &amp; Instructions'!H172)</f>
        <v/>
      </c>
      <c r="C171" s="15" t="str">
        <f>IF(A171="","",SUMIFS('IRAÊ MEL - REVENDAS'!#REF!,'IRAÊ MEL - REVENDAS'!D:D,Insights!A171,'IRAÊ MEL - REVENDAS'!#REF!,"Won"))</f>
        <v/>
      </c>
      <c r="D171" s="15" t="str">
        <f>IF(A171="","",SUMIFS('IRAÊ MEL - REVENDAS'!#REF!,'IRAÊ MEL - REVENDAS'!D:D,Insights!A171))</f>
        <v/>
      </c>
      <c r="I171" s="6" t="str">
        <f>IF('Settings &amp; Instructions'!G172=0,"",'Settings &amp; Instructions'!G172)</f>
        <v/>
      </c>
      <c r="J171" s="16" t="str">
        <f>IF(I171="","",IFERROR(COUNTIFS('IRAÊ MEL - REVENDAS'!#REF!,"Won",'IRAÊ MEL - REVENDAS'!D:D,Insights!I171)/SUM(COUNTIFS('IRAÊ MEL - REVENDAS'!#REF!,{"Won","Lost"},'IRAÊ MEL - REVENDAS'!D:D,Insights!I171)),0))</f>
        <v/>
      </c>
      <c r="N171" s="16" t="str">
        <f t="shared" si="2"/>
        <v/>
      </c>
    </row>
    <row r="172" spans="1:14" ht="24.95" customHeight="1">
      <c r="A172" s="6" t="str">
        <f>IF('Settings &amp; Instructions'!G173=0,"",'Settings &amp; Instructions'!G173)</f>
        <v/>
      </c>
      <c r="B172" s="15" t="str">
        <f>IF('Settings &amp; Instructions'!H173=0,"",'Settings &amp; Instructions'!H173)</f>
        <v/>
      </c>
      <c r="C172" s="15" t="str">
        <f>IF(A172="","",SUMIFS('IRAÊ MEL - REVENDAS'!#REF!,'IRAÊ MEL - REVENDAS'!D:D,Insights!A172,'IRAÊ MEL - REVENDAS'!#REF!,"Won"))</f>
        <v/>
      </c>
      <c r="D172" s="15" t="str">
        <f>IF(A172="","",SUMIFS('IRAÊ MEL - REVENDAS'!#REF!,'IRAÊ MEL - REVENDAS'!D:D,Insights!A172))</f>
        <v/>
      </c>
      <c r="I172" s="6" t="str">
        <f>IF('Settings &amp; Instructions'!G173=0,"",'Settings &amp; Instructions'!G173)</f>
        <v/>
      </c>
      <c r="J172" s="16" t="str">
        <f>IF(I172="","",IFERROR(COUNTIFS('IRAÊ MEL - REVENDAS'!#REF!,"Won",'IRAÊ MEL - REVENDAS'!D:D,Insights!I172)/SUM(COUNTIFS('IRAÊ MEL - REVENDAS'!#REF!,{"Won","Lost"},'IRAÊ MEL - REVENDAS'!D:D,Insights!I172)),0))</f>
        <v/>
      </c>
      <c r="N172" s="16" t="str">
        <f t="shared" si="2"/>
        <v/>
      </c>
    </row>
    <row r="173" spans="1:14" ht="24.95" customHeight="1">
      <c r="A173" s="6" t="str">
        <f>IF('Settings &amp; Instructions'!G174=0,"",'Settings &amp; Instructions'!G174)</f>
        <v/>
      </c>
      <c r="B173" s="15" t="str">
        <f>IF('Settings &amp; Instructions'!H174=0,"",'Settings &amp; Instructions'!H174)</f>
        <v/>
      </c>
      <c r="C173" s="15" t="str">
        <f>IF(A173="","",SUMIFS('IRAÊ MEL - REVENDAS'!#REF!,'IRAÊ MEL - REVENDAS'!D:D,Insights!A173,'IRAÊ MEL - REVENDAS'!#REF!,"Won"))</f>
        <v/>
      </c>
      <c r="D173" s="15" t="str">
        <f>IF(A173="","",SUMIFS('IRAÊ MEL - REVENDAS'!#REF!,'IRAÊ MEL - REVENDAS'!D:D,Insights!A173))</f>
        <v/>
      </c>
      <c r="I173" s="6" t="str">
        <f>IF('Settings &amp; Instructions'!G174=0,"",'Settings &amp; Instructions'!G174)</f>
        <v/>
      </c>
      <c r="J173" s="16" t="str">
        <f>IF(I173="","",IFERROR(COUNTIFS('IRAÊ MEL - REVENDAS'!#REF!,"Won",'IRAÊ MEL - REVENDAS'!D:D,Insights!I173)/SUM(COUNTIFS('IRAÊ MEL - REVENDAS'!#REF!,{"Won","Lost"},'IRAÊ MEL - REVENDAS'!D:D,Insights!I173)),0))</f>
        <v/>
      </c>
      <c r="N173" s="16" t="str">
        <f t="shared" si="2"/>
        <v/>
      </c>
    </row>
    <row r="174" spans="1:14" ht="24.95" customHeight="1">
      <c r="A174" s="6" t="str">
        <f>IF('Settings &amp; Instructions'!G175=0,"",'Settings &amp; Instructions'!G175)</f>
        <v/>
      </c>
      <c r="B174" s="15" t="str">
        <f>IF('Settings &amp; Instructions'!H175=0,"",'Settings &amp; Instructions'!H175)</f>
        <v/>
      </c>
      <c r="C174" s="15" t="str">
        <f>IF(A174="","",SUMIFS('IRAÊ MEL - REVENDAS'!#REF!,'IRAÊ MEL - REVENDAS'!D:D,Insights!A174,'IRAÊ MEL - REVENDAS'!#REF!,"Won"))</f>
        <v/>
      </c>
      <c r="D174" s="15" t="str">
        <f>IF(A174="","",SUMIFS('IRAÊ MEL - REVENDAS'!#REF!,'IRAÊ MEL - REVENDAS'!D:D,Insights!A174))</f>
        <v/>
      </c>
      <c r="I174" s="6" t="str">
        <f>IF('Settings &amp; Instructions'!G175=0,"",'Settings &amp; Instructions'!G175)</f>
        <v/>
      </c>
      <c r="J174" s="16" t="str">
        <f>IF(I174="","",IFERROR(COUNTIFS('IRAÊ MEL - REVENDAS'!#REF!,"Won",'IRAÊ MEL - REVENDAS'!D:D,Insights!I174)/SUM(COUNTIFS('IRAÊ MEL - REVENDAS'!#REF!,{"Won","Lost"},'IRAÊ MEL - REVENDAS'!D:D,Insights!I174)),0))</f>
        <v/>
      </c>
      <c r="N174" s="16" t="str">
        <f t="shared" si="2"/>
        <v/>
      </c>
    </row>
    <row r="175" spans="1:14" ht="24.95" customHeight="1">
      <c r="A175" s="6" t="str">
        <f>IF('Settings &amp; Instructions'!G176=0,"",'Settings &amp; Instructions'!G176)</f>
        <v/>
      </c>
      <c r="B175" s="15" t="str">
        <f>IF('Settings &amp; Instructions'!H176=0,"",'Settings &amp; Instructions'!H176)</f>
        <v/>
      </c>
      <c r="C175" s="15" t="str">
        <f>IF(A175="","",SUMIFS('IRAÊ MEL - REVENDAS'!#REF!,'IRAÊ MEL - REVENDAS'!D:D,Insights!A175,'IRAÊ MEL - REVENDAS'!#REF!,"Won"))</f>
        <v/>
      </c>
      <c r="D175" s="15" t="str">
        <f>IF(A175="","",SUMIFS('IRAÊ MEL - REVENDAS'!#REF!,'IRAÊ MEL - REVENDAS'!D:D,Insights!A175))</f>
        <v/>
      </c>
      <c r="I175" s="6" t="str">
        <f>IF('Settings &amp; Instructions'!G176=0,"",'Settings &amp; Instructions'!G176)</f>
        <v/>
      </c>
      <c r="J175" s="16" t="str">
        <f>IF(I175="","",IFERROR(COUNTIFS('IRAÊ MEL - REVENDAS'!#REF!,"Won",'IRAÊ MEL - REVENDAS'!D:D,Insights!I175)/SUM(COUNTIFS('IRAÊ MEL - REVENDAS'!#REF!,{"Won","Lost"},'IRAÊ MEL - REVENDAS'!D:D,Insights!I175)),0))</f>
        <v/>
      </c>
      <c r="N175" s="16" t="str">
        <f t="shared" si="2"/>
        <v/>
      </c>
    </row>
    <row r="176" spans="1:14" ht="24.95" customHeight="1">
      <c r="A176" s="6" t="str">
        <f>IF('Settings &amp; Instructions'!G177=0,"",'Settings &amp; Instructions'!G177)</f>
        <v/>
      </c>
      <c r="B176" s="15" t="str">
        <f>IF('Settings &amp; Instructions'!H177=0,"",'Settings &amp; Instructions'!H177)</f>
        <v/>
      </c>
      <c r="C176" s="15" t="str">
        <f>IF(A176="","",SUMIFS('IRAÊ MEL - REVENDAS'!#REF!,'IRAÊ MEL - REVENDAS'!D:D,Insights!A176,'IRAÊ MEL - REVENDAS'!#REF!,"Won"))</f>
        <v/>
      </c>
      <c r="D176" s="15" t="str">
        <f>IF(A176="","",SUMIFS('IRAÊ MEL - REVENDAS'!#REF!,'IRAÊ MEL - REVENDAS'!D:D,Insights!A176))</f>
        <v/>
      </c>
      <c r="I176" s="6" t="str">
        <f>IF('Settings &amp; Instructions'!G177=0,"",'Settings &amp; Instructions'!G177)</f>
        <v/>
      </c>
      <c r="J176" s="16" t="str">
        <f>IF(I176="","",IFERROR(COUNTIFS('IRAÊ MEL - REVENDAS'!#REF!,"Won",'IRAÊ MEL - REVENDAS'!D:D,Insights!I176)/SUM(COUNTIFS('IRAÊ MEL - REVENDAS'!#REF!,{"Won","Lost"},'IRAÊ MEL - REVENDAS'!D:D,Insights!I176)),0))</f>
        <v/>
      </c>
      <c r="N176" s="16" t="str">
        <f t="shared" si="2"/>
        <v/>
      </c>
    </row>
    <row r="177" spans="1:14" ht="24.95" customHeight="1">
      <c r="A177" s="6" t="str">
        <f>IF('Settings &amp; Instructions'!G178=0,"",'Settings &amp; Instructions'!G178)</f>
        <v/>
      </c>
      <c r="B177" s="15" t="str">
        <f>IF('Settings &amp; Instructions'!H178=0,"",'Settings &amp; Instructions'!H178)</f>
        <v/>
      </c>
      <c r="C177" s="15" t="str">
        <f>IF(A177="","",SUMIFS('IRAÊ MEL - REVENDAS'!#REF!,'IRAÊ MEL - REVENDAS'!D:D,Insights!A177,'IRAÊ MEL - REVENDAS'!#REF!,"Won"))</f>
        <v/>
      </c>
      <c r="D177" s="15" t="str">
        <f>IF(A177="","",SUMIFS('IRAÊ MEL - REVENDAS'!#REF!,'IRAÊ MEL - REVENDAS'!D:D,Insights!A177))</f>
        <v/>
      </c>
      <c r="I177" s="6" t="str">
        <f>IF('Settings &amp; Instructions'!G178=0,"",'Settings &amp; Instructions'!G178)</f>
        <v/>
      </c>
      <c r="J177" s="16" t="str">
        <f>IF(I177="","",IFERROR(COUNTIFS('IRAÊ MEL - REVENDAS'!#REF!,"Won",'IRAÊ MEL - REVENDAS'!D:D,Insights!I177)/SUM(COUNTIFS('IRAÊ MEL - REVENDAS'!#REF!,{"Won","Lost"},'IRAÊ MEL - REVENDAS'!D:D,Insights!I177)),0))</f>
        <v/>
      </c>
      <c r="N177" s="16" t="str">
        <f t="shared" si="2"/>
        <v/>
      </c>
    </row>
    <row r="178" spans="1:14" ht="24.95" customHeight="1">
      <c r="A178" s="6" t="str">
        <f>IF('Settings &amp; Instructions'!G179=0,"",'Settings &amp; Instructions'!G179)</f>
        <v/>
      </c>
      <c r="B178" s="15" t="str">
        <f>IF('Settings &amp; Instructions'!H179=0,"",'Settings &amp; Instructions'!H179)</f>
        <v/>
      </c>
      <c r="C178" s="15" t="str">
        <f>IF(A178="","",SUMIFS('IRAÊ MEL - REVENDAS'!#REF!,'IRAÊ MEL - REVENDAS'!D:D,Insights!A178,'IRAÊ MEL - REVENDAS'!#REF!,"Won"))</f>
        <v/>
      </c>
      <c r="D178" s="15" t="str">
        <f>IF(A178="","",SUMIFS('IRAÊ MEL - REVENDAS'!#REF!,'IRAÊ MEL - REVENDAS'!D:D,Insights!A178))</f>
        <v/>
      </c>
      <c r="I178" s="6" t="str">
        <f>IF('Settings &amp; Instructions'!G179=0,"",'Settings &amp; Instructions'!G179)</f>
        <v/>
      </c>
      <c r="J178" s="16" t="str">
        <f>IF(I178="","",IFERROR(COUNTIFS('IRAÊ MEL - REVENDAS'!#REF!,"Won",'IRAÊ MEL - REVENDAS'!D:D,Insights!I178)/SUM(COUNTIFS('IRAÊ MEL - REVENDAS'!#REF!,{"Won","Lost"},'IRAÊ MEL - REVENDAS'!D:D,Insights!I178)),0))</f>
        <v/>
      </c>
      <c r="N178" s="16" t="str">
        <f t="shared" si="2"/>
        <v/>
      </c>
    </row>
    <row r="179" spans="1:14" ht="24.95" customHeight="1">
      <c r="A179" s="6" t="str">
        <f>IF('Settings &amp; Instructions'!G180=0,"",'Settings &amp; Instructions'!G180)</f>
        <v/>
      </c>
      <c r="B179" s="15" t="str">
        <f>IF('Settings &amp; Instructions'!H180=0,"",'Settings &amp; Instructions'!H180)</f>
        <v/>
      </c>
      <c r="C179" s="15" t="str">
        <f>IF(A179="","",SUMIFS('IRAÊ MEL - REVENDAS'!#REF!,'IRAÊ MEL - REVENDAS'!D:D,Insights!A179,'IRAÊ MEL - REVENDAS'!#REF!,"Won"))</f>
        <v/>
      </c>
      <c r="D179" s="15" t="str">
        <f>IF(A179="","",SUMIFS('IRAÊ MEL - REVENDAS'!#REF!,'IRAÊ MEL - REVENDAS'!D:D,Insights!A179))</f>
        <v/>
      </c>
      <c r="I179" s="6" t="str">
        <f>IF('Settings &amp; Instructions'!G180=0,"",'Settings &amp; Instructions'!G180)</f>
        <v/>
      </c>
      <c r="J179" s="16" t="str">
        <f>IF(I179="","",IFERROR(COUNTIFS('IRAÊ MEL - REVENDAS'!#REF!,"Won",'IRAÊ MEL - REVENDAS'!D:D,Insights!I179)/SUM(COUNTIFS('IRAÊ MEL - REVENDAS'!#REF!,{"Won","Lost"},'IRAÊ MEL - REVENDAS'!D:D,Insights!I179)),0))</f>
        <v/>
      </c>
      <c r="N179" s="16" t="str">
        <f t="shared" si="2"/>
        <v/>
      </c>
    </row>
    <row r="180" spans="1:14" ht="24.95" customHeight="1">
      <c r="A180" s="6" t="str">
        <f>IF('Settings &amp; Instructions'!G181=0,"",'Settings &amp; Instructions'!G181)</f>
        <v/>
      </c>
      <c r="B180" s="15" t="str">
        <f>IF('Settings &amp; Instructions'!H181=0,"",'Settings &amp; Instructions'!H181)</f>
        <v/>
      </c>
      <c r="C180" s="15" t="str">
        <f>IF(A180="","",SUMIFS('IRAÊ MEL - REVENDAS'!#REF!,'IRAÊ MEL - REVENDAS'!D:D,Insights!A180,'IRAÊ MEL - REVENDAS'!#REF!,"Won"))</f>
        <v/>
      </c>
      <c r="D180" s="15" t="str">
        <f>IF(A180="","",SUMIFS('IRAÊ MEL - REVENDAS'!#REF!,'IRAÊ MEL - REVENDAS'!D:D,Insights!A180))</f>
        <v/>
      </c>
      <c r="I180" s="6" t="str">
        <f>IF('Settings &amp; Instructions'!G181=0,"",'Settings &amp; Instructions'!G181)</f>
        <v/>
      </c>
      <c r="J180" s="16" t="str">
        <f>IF(I180="","",IFERROR(COUNTIFS('IRAÊ MEL - REVENDAS'!#REF!,"Won",'IRAÊ MEL - REVENDAS'!D:D,Insights!I180)/SUM(COUNTIFS('IRAÊ MEL - REVENDAS'!#REF!,{"Won","Lost"},'IRAÊ MEL - REVENDAS'!D:D,Insights!I180)),0))</f>
        <v/>
      </c>
      <c r="N180" s="16" t="str">
        <f t="shared" si="2"/>
        <v/>
      </c>
    </row>
    <row r="181" spans="1:14" ht="24.95" customHeight="1">
      <c r="A181" s="6" t="str">
        <f>IF('Settings &amp; Instructions'!G182=0,"",'Settings &amp; Instructions'!G182)</f>
        <v/>
      </c>
      <c r="B181" s="15" t="str">
        <f>IF('Settings &amp; Instructions'!H182=0,"",'Settings &amp; Instructions'!H182)</f>
        <v/>
      </c>
      <c r="C181" s="15" t="str">
        <f>IF(A181="","",SUMIFS('IRAÊ MEL - REVENDAS'!#REF!,'IRAÊ MEL - REVENDAS'!D:D,Insights!A181,'IRAÊ MEL - REVENDAS'!#REF!,"Won"))</f>
        <v/>
      </c>
      <c r="D181" s="15" t="str">
        <f>IF(A181="","",SUMIFS('IRAÊ MEL - REVENDAS'!#REF!,'IRAÊ MEL - REVENDAS'!D:D,Insights!A181))</f>
        <v/>
      </c>
      <c r="I181" s="6" t="str">
        <f>IF('Settings &amp; Instructions'!G182=0,"",'Settings &amp; Instructions'!G182)</f>
        <v/>
      </c>
      <c r="J181" s="16" t="str">
        <f>IF(I181="","",IFERROR(COUNTIFS('IRAÊ MEL - REVENDAS'!#REF!,"Won",'IRAÊ MEL - REVENDAS'!D:D,Insights!I181)/SUM(COUNTIFS('IRAÊ MEL - REVENDAS'!#REF!,{"Won","Lost"},'IRAÊ MEL - REVENDAS'!D:D,Insights!I181)),0))</f>
        <v/>
      </c>
      <c r="N181" s="16" t="str">
        <f t="shared" si="2"/>
        <v/>
      </c>
    </row>
    <row r="182" spans="1:14" ht="24.95" customHeight="1">
      <c r="A182" s="6" t="str">
        <f>IF('Settings &amp; Instructions'!G183=0,"",'Settings &amp; Instructions'!G183)</f>
        <v/>
      </c>
      <c r="B182" s="15" t="str">
        <f>IF('Settings &amp; Instructions'!H183=0,"",'Settings &amp; Instructions'!H183)</f>
        <v/>
      </c>
      <c r="C182" s="15" t="str">
        <f>IF(A182="","",SUMIFS('IRAÊ MEL - REVENDAS'!#REF!,'IRAÊ MEL - REVENDAS'!D:D,Insights!A182,'IRAÊ MEL - REVENDAS'!#REF!,"Won"))</f>
        <v/>
      </c>
      <c r="D182" s="15" t="str">
        <f>IF(A182="","",SUMIFS('IRAÊ MEL - REVENDAS'!#REF!,'IRAÊ MEL - REVENDAS'!D:D,Insights!A182))</f>
        <v/>
      </c>
      <c r="I182" s="6" t="str">
        <f>IF('Settings &amp; Instructions'!G183=0,"",'Settings &amp; Instructions'!G183)</f>
        <v/>
      </c>
      <c r="J182" s="16" t="str">
        <f>IF(I182="","",IFERROR(COUNTIFS('IRAÊ MEL - REVENDAS'!#REF!,"Won",'IRAÊ MEL - REVENDAS'!D:D,Insights!I182)/SUM(COUNTIFS('IRAÊ MEL - REVENDAS'!#REF!,{"Won","Lost"},'IRAÊ MEL - REVENDAS'!D:D,Insights!I182)),0))</f>
        <v/>
      </c>
      <c r="N182" s="16" t="str">
        <f t="shared" si="2"/>
        <v/>
      </c>
    </row>
    <row r="183" spans="1:14" ht="24.95" customHeight="1">
      <c r="A183" s="6" t="str">
        <f>IF('Settings &amp; Instructions'!G184=0,"",'Settings &amp; Instructions'!G184)</f>
        <v/>
      </c>
      <c r="B183" s="15" t="str">
        <f>IF('Settings &amp; Instructions'!H184=0,"",'Settings &amp; Instructions'!H184)</f>
        <v/>
      </c>
      <c r="C183" s="15" t="str">
        <f>IF(A183="","",SUMIFS('IRAÊ MEL - REVENDAS'!#REF!,'IRAÊ MEL - REVENDAS'!D:D,Insights!A183,'IRAÊ MEL - REVENDAS'!#REF!,"Won"))</f>
        <v/>
      </c>
      <c r="D183" s="15" t="str">
        <f>IF(A183="","",SUMIFS('IRAÊ MEL - REVENDAS'!#REF!,'IRAÊ MEL - REVENDAS'!D:D,Insights!A183))</f>
        <v/>
      </c>
      <c r="I183" s="6" t="str">
        <f>IF('Settings &amp; Instructions'!G184=0,"",'Settings &amp; Instructions'!G184)</f>
        <v/>
      </c>
      <c r="J183" s="16" t="str">
        <f>IF(I183="","",IFERROR(COUNTIFS('IRAÊ MEL - REVENDAS'!#REF!,"Won",'IRAÊ MEL - REVENDAS'!D:D,Insights!I183)/SUM(COUNTIFS('IRAÊ MEL - REVENDAS'!#REF!,{"Won","Lost"},'IRAÊ MEL - REVENDAS'!D:D,Insights!I183)),0))</f>
        <v/>
      </c>
      <c r="N183" s="16" t="str">
        <f t="shared" si="2"/>
        <v/>
      </c>
    </row>
    <row r="184" spans="1:14" ht="24.95" customHeight="1">
      <c r="A184" s="6" t="str">
        <f>IF('Settings &amp; Instructions'!G185=0,"",'Settings &amp; Instructions'!G185)</f>
        <v/>
      </c>
      <c r="B184" s="15" t="str">
        <f>IF('Settings &amp; Instructions'!H185=0,"",'Settings &amp; Instructions'!H185)</f>
        <v/>
      </c>
      <c r="C184" s="15" t="str">
        <f>IF(A184="","",SUMIFS('IRAÊ MEL - REVENDAS'!#REF!,'IRAÊ MEL - REVENDAS'!D:D,Insights!A184,'IRAÊ MEL - REVENDAS'!#REF!,"Won"))</f>
        <v/>
      </c>
      <c r="D184" s="15" t="str">
        <f>IF(A184="","",SUMIFS('IRAÊ MEL - REVENDAS'!#REF!,'IRAÊ MEL - REVENDAS'!D:D,Insights!A184))</f>
        <v/>
      </c>
      <c r="I184" s="6" t="str">
        <f>IF('Settings &amp; Instructions'!G185=0,"",'Settings &amp; Instructions'!G185)</f>
        <v/>
      </c>
      <c r="J184" s="16" t="str">
        <f>IF(I184="","",IFERROR(COUNTIFS('IRAÊ MEL - REVENDAS'!#REF!,"Won",'IRAÊ MEL - REVENDAS'!D:D,Insights!I184)/SUM(COUNTIFS('IRAÊ MEL - REVENDAS'!#REF!,{"Won","Lost"},'IRAÊ MEL - REVENDAS'!D:D,Insights!I184)),0))</f>
        <v/>
      </c>
      <c r="N184" s="16" t="str">
        <f t="shared" si="2"/>
        <v/>
      </c>
    </row>
    <row r="185" spans="1:14" ht="24.95" customHeight="1">
      <c r="A185" s="6" t="str">
        <f>IF('Settings &amp; Instructions'!G186=0,"",'Settings &amp; Instructions'!G186)</f>
        <v/>
      </c>
      <c r="B185" s="15" t="str">
        <f>IF('Settings &amp; Instructions'!H186=0,"",'Settings &amp; Instructions'!H186)</f>
        <v/>
      </c>
      <c r="C185" s="15" t="str">
        <f>IF(A185="","",SUMIFS('IRAÊ MEL - REVENDAS'!#REF!,'IRAÊ MEL - REVENDAS'!D:D,Insights!A185,'IRAÊ MEL - REVENDAS'!#REF!,"Won"))</f>
        <v/>
      </c>
      <c r="D185" s="15" t="str">
        <f>IF(A185="","",SUMIFS('IRAÊ MEL - REVENDAS'!#REF!,'IRAÊ MEL - REVENDAS'!D:D,Insights!A185))</f>
        <v/>
      </c>
      <c r="I185" s="6" t="str">
        <f>IF('Settings &amp; Instructions'!G186=0,"",'Settings &amp; Instructions'!G186)</f>
        <v/>
      </c>
      <c r="J185" s="16" t="str">
        <f>IF(I185="","",IFERROR(COUNTIFS('IRAÊ MEL - REVENDAS'!#REF!,"Won",'IRAÊ MEL - REVENDAS'!D:D,Insights!I185)/SUM(COUNTIFS('IRAÊ MEL - REVENDAS'!#REF!,{"Won","Lost"},'IRAÊ MEL - REVENDAS'!D:D,Insights!I185)),0))</f>
        <v/>
      </c>
      <c r="N185" s="16" t="str">
        <f t="shared" si="2"/>
        <v/>
      </c>
    </row>
    <row r="186" spans="1:14" ht="24.95" customHeight="1">
      <c r="A186" s="6" t="str">
        <f>IF('Settings &amp; Instructions'!G187=0,"",'Settings &amp; Instructions'!G187)</f>
        <v/>
      </c>
      <c r="B186" s="15" t="str">
        <f>IF('Settings &amp; Instructions'!H187=0,"",'Settings &amp; Instructions'!H187)</f>
        <v/>
      </c>
      <c r="C186" s="15" t="str">
        <f>IF(A186="","",SUMIFS('IRAÊ MEL - REVENDAS'!#REF!,'IRAÊ MEL - REVENDAS'!D:D,Insights!A186,'IRAÊ MEL - REVENDAS'!#REF!,"Won"))</f>
        <v/>
      </c>
      <c r="D186" s="15" t="str">
        <f>IF(A186="","",SUMIFS('IRAÊ MEL - REVENDAS'!#REF!,'IRAÊ MEL - REVENDAS'!D:D,Insights!A186))</f>
        <v/>
      </c>
      <c r="I186" s="6" t="str">
        <f>IF('Settings &amp; Instructions'!G187=0,"",'Settings &amp; Instructions'!G187)</f>
        <v/>
      </c>
      <c r="J186" s="16" t="str">
        <f>IF(I186="","",IFERROR(COUNTIFS('IRAÊ MEL - REVENDAS'!#REF!,"Won",'IRAÊ MEL - REVENDAS'!D:D,Insights!I186)/SUM(COUNTIFS('IRAÊ MEL - REVENDAS'!#REF!,{"Won","Lost"},'IRAÊ MEL - REVENDAS'!D:D,Insights!I186)),0))</f>
        <v/>
      </c>
      <c r="N186" s="16" t="str">
        <f t="shared" si="2"/>
        <v/>
      </c>
    </row>
    <row r="187" spans="1:14" ht="24.95" customHeight="1">
      <c r="A187" s="6" t="str">
        <f>IF('Settings &amp; Instructions'!G188=0,"",'Settings &amp; Instructions'!G188)</f>
        <v/>
      </c>
      <c r="B187" s="15" t="str">
        <f>IF('Settings &amp; Instructions'!H188=0,"",'Settings &amp; Instructions'!H188)</f>
        <v/>
      </c>
      <c r="C187" s="15" t="str">
        <f>IF(A187="","",SUMIFS('IRAÊ MEL - REVENDAS'!#REF!,'IRAÊ MEL - REVENDAS'!D:D,Insights!A187,'IRAÊ MEL - REVENDAS'!#REF!,"Won"))</f>
        <v/>
      </c>
      <c r="D187" s="15" t="str">
        <f>IF(A187="","",SUMIFS('IRAÊ MEL - REVENDAS'!#REF!,'IRAÊ MEL - REVENDAS'!D:D,Insights!A187))</f>
        <v/>
      </c>
      <c r="I187" s="6" t="str">
        <f>IF('Settings &amp; Instructions'!G188=0,"",'Settings &amp; Instructions'!G188)</f>
        <v/>
      </c>
      <c r="J187" s="16" t="str">
        <f>IF(I187="","",IFERROR(COUNTIFS('IRAÊ MEL - REVENDAS'!#REF!,"Won",'IRAÊ MEL - REVENDAS'!D:D,Insights!I187)/SUM(COUNTIFS('IRAÊ MEL - REVENDAS'!#REF!,{"Won","Lost"},'IRAÊ MEL - REVENDAS'!D:D,Insights!I187)),0))</f>
        <v/>
      </c>
      <c r="N187" s="16" t="str">
        <f t="shared" si="2"/>
        <v/>
      </c>
    </row>
    <row r="188" spans="1:14" ht="24.95" customHeight="1">
      <c r="B188" s="15"/>
      <c r="C188" s="15" t="str">
        <f>IF(A188="","",SUMIFS('IRAÊ MEL - REVENDAS'!#REF!,'IRAÊ MEL - REVENDAS'!D:D,Insights!A188,'IRAÊ MEL - REVENDAS'!#REF!,"Won"))</f>
        <v/>
      </c>
      <c r="D188" s="15" t="str">
        <f>IF(A188="","",SUMIFS('IRAÊ MEL - REVENDAS'!#REF!,'IRAÊ MEL - REVENDAS'!D:D,Insights!A188,'IRAÊ MEL - REVENDAS'!#REF!,"&lt;&gt;Won"))</f>
        <v/>
      </c>
      <c r="I188" s="6" t="str">
        <f>IF('Settings &amp; Instructions'!G189=0,"",'Settings &amp; Instructions'!G189)</f>
        <v/>
      </c>
      <c r="J188" s="16" t="str">
        <f>IF(I188="","",IFERROR(COUNTIFS('IRAÊ MEL - REVENDAS'!#REF!,"Won",'IRAÊ MEL - REVENDAS'!D:D,Insights!I188)/SUM(COUNTIFS('IRAÊ MEL - REVENDAS'!#REF!,{"Won","Lost"},'IRAÊ MEL - REVENDAS'!D:D,Insights!I188)),0))</f>
        <v/>
      </c>
      <c r="N188" s="16" t="str">
        <f t="shared" si="2"/>
        <v/>
      </c>
    </row>
    <row r="189" spans="1:14" ht="24.95" customHeight="1">
      <c r="B189" s="15"/>
      <c r="C189" s="15" t="str">
        <f>IF(A189="","",SUMIFS('IRAÊ MEL - REVENDAS'!#REF!,'IRAÊ MEL - REVENDAS'!D:D,Insights!A189,'IRAÊ MEL - REVENDAS'!#REF!,"Won"))</f>
        <v/>
      </c>
      <c r="D189" s="15" t="str">
        <f>IF(A189="","",SUMIFS('IRAÊ MEL - REVENDAS'!#REF!,'IRAÊ MEL - REVENDAS'!D:D,Insights!A189,'IRAÊ MEL - REVENDAS'!#REF!,"&lt;&gt;Won"))</f>
        <v/>
      </c>
      <c r="I189" s="6" t="str">
        <f>IF('Settings &amp; Instructions'!G190=0,"",'Settings &amp; Instructions'!G190)</f>
        <v/>
      </c>
      <c r="J189" s="16" t="str">
        <f>IF(I189="","",IFERROR(COUNTIFS('IRAÊ MEL - REVENDAS'!#REF!,"Won",'IRAÊ MEL - REVENDAS'!D:D,Insights!I189)/SUM(COUNTIFS('IRAÊ MEL - REVENDAS'!#REF!,{"Won","Lost"},'IRAÊ MEL - REVENDAS'!D:D,Insights!I189)),0))</f>
        <v/>
      </c>
      <c r="N189" s="16" t="str">
        <f t="shared" si="2"/>
        <v/>
      </c>
    </row>
    <row r="190" spans="1:14" ht="24.95" customHeight="1">
      <c r="B190" s="15"/>
      <c r="C190" s="15" t="str">
        <f>IF(A190="","",SUMIFS('IRAÊ MEL - REVENDAS'!#REF!,'IRAÊ MEL - REVENDAS'!D:D,Insights!A190,'IRAÊ MEL - REVENDAS'!#REF!,"Won"))</f>
        <v/>
      </c>
      <c r="D190" s="15" t="str">
        <f>IF(A190="","",SUMIFS('IRAÊ MEL - REVENDAS'!#REF!,'IRAÊ MEL - REVENDAS'!D:D,Insights!A190,'IRAÊ MEL - REVENDAS'!#REF!,"&lt;&gt;Won"))</f>
        <v/>
      </c>
      <c r="I190" s="6" t="str">
        <f>IF('Settings &amp; Instructions'!G191=0,"",'Settings &amp; Instructions'!G191)</f>
        <v/>
      </c>
      <c r="J190" s="16" t="str">
        <f>IF(I190="","",IFERROR(COUNTIFS('IRAÊ MEL - REVENDAS'!#REF!,"Won",'IRAÊ MEL - REVENDAS'!D:D,Insights!I190)/SUM(COUNTIFS('IRAÊ MEL - REVENDAS'!#REF!,{"Won","Lost"},'IRAÊ MEL - REVENDAS'!D:D,Insights!I190)),0))</f>
        <v/>
      </c>
      <c r="N190" s="16" t="str">
        <f t="shared" si="2"/>
        <v/>
      </c>
    </row>
    <row r="191" spans="1:14" ht="24.95" customHeight="1">
      <c r="B191" s="15"/>
      <c r="C191" s="15" t="str">
        <f>IF(A191="","",SUMIFS('IRAÊ MEL - REVENDAS'!#REF!,'IRAÊ MEL - REVENDAS'!D:D,Insights!A191,'IRAÊ MEL - REVENDAS'!#REF!,"Won"))</f>
        <v/>
      </c>
      <c r="D191" s="15" t="str">
        <f>IF(A191="","",SUMIFS('IRAÊ MEL - REVENDAS'!#REF!,'IRAÊ MEL - REVENDAS'!D:D,Insights!A191,'IRAÊ MEL - REVENDAS'!#REF!,"&lt;&gt;Won"))</f>
        <v/>
      </c>
      <c r="I191" s="6" t="str">
        <f>IF('Settings &amp; Instructions'!G192=0,"",'Settings &amp; Instructions'!G192)</f>
        <v/>
      </c>
      <c r="J191" s="16" t="str">
        <f>IF(I191="","",IFERROR(COUNTIFS('IRAÊ MEL - REVENDAS'!#REF!,"Won",'IRAÊ MEL - REVENDAS'!D:D,Insights!I191)/SUM(COUNTIFS('IRAÊ MEL - REVENDAS'!#REF!,{"Won","Lost"},'IRAÊ MEL - REVENDAS'!D:D,Insights!I191)),0))</f>
        <v/>
      </c>
      <c r="N191" s="16" t="str">
        <f t="shared" si="2"/>
        <v/>
      </c>
    </row>
    <row r="192" spans="1:14" ht="24.95" customHeight="1">
      <c r="B192" s="15"/>
      <c r="C192" s="15" t="str">
        <f>IF(A192="","",SUMIFS('IRAÊ MEL - REVENDAS'!#REF!,'IRAÊ MEL - REVENDAS'!D:D,Insights!A192,'IRAÊ MEL - REVENDAS'!#REF!,"Won"))</f>
        <v/>
      </c>
      <c r="D192" s="15" t="str">
        <f>IF(A192="","",SUMIFS('IRAÊ MEL - REVENDAS'!#REF!,'IRAÊ MEL - REVENDAS'!D:D,Insights!A192,'IRAÊ MEL - REVENDAS'!#REF!,"&lt;&gt;Won"))</f>
        <v/>
      </c>
      <c r="I192" s="6" t="str">
        <f>IF('Settings &amp; Instructions'!G193=0,"",'Settings &amp; Instructions'!G193)</f>
        <v/>
      </c>
      <c r="J192" s="16" t="str">
        <f>IF(I192="","",IFERROR(COUNTIFS('IRAÊ MEL - REVENDAS'!#REF!,"Won",'IRAÊ MEL - REVENDAS'!D:D,Insights!I192)/SUM(COUNTIFS('IRAÊ MEL - REVENDAS'!#REF!,{"Won","Lost"},'IRAÊ MEL - REVENDAS'!D:D,Insights!I192)),0))</f>
        <v/>
      </c>
      <c r="N192" s="16" t="str">
        <f t="shared" si="2"/>
        <v/>
      </c>
    </row>
    <row r="193" spans="2:14" ht="24.95" customHeight="1">
      <c r="B193" s="15"/>
      <c r="C193" s="15" t="str">
        <f>IF(A193="","",SUMIFS('IRAÊ MEL - REVENDAS'!#REF!,'IRAÊ MEL - REVENDAS'!D:D,Insights!A193,'IRAÊ MEL - REVENDAS'!#REF!,"Won"))</f>
        <v/>
      </c>
      <c r="D193" s="15" t="str">
        <f>IF(A193="","",SUMIFS('IRAÊ MEL - REVENDAS'!#REF!,'IRAÊ MEL - REVENDAS'!D:D,Insights!A193,'IRAÊ MEL - REVENDAS'!#REF!,"&lt;&gt;Won"))</f>
        <v/>
      </c>
      <c r="I193" s="6" t="str">
        <f>IF('Settings &amp; Instructions'!G194=0,"",'Settings &amp; Instructions'!G194)</f>
        <v/>
      </c>
      <c r="J193" s="16" t="str">
        <f>IF(I193="","",IFERROR(COUNTIFS('IRAÊ MEL - REVENDAS'!#REF!,"Won",'IRAÊ MEL - REVENDAS'!D:D,Insights!I193)/SUM(COUNTIFS('IRAÊ MEL - REVENDAS'!#REF!,{"Won","Lost"},'IRAÊ MEL - REVENDAS'!D:D,Insights!I193)),0))</f>
        <v/>
      </c>
      <c r="N193" s="16" t="str">
        <f t="shared" si="2"/>
        <v/>
      </c>
    </row>
    <row r="194" spans="2:14" ht="24.95" customHeight="1">
      <c r="B194" s="15"/>
      <c r="C194" s="15" t="str">
        <f>IF(A194="","",SUMIFS('IRAÊ MEL - REVENDAS'!#REF!,'IRAÊ MEL - REVENDAS'!D:D,Insights!A194,'IRAÊ MEL - REVENDAS'!#REF!,"Won"))</f>
        <v/>
      </c>
      <c r="D194" s="15" t="str">
        <f>IF(A194="","",SUMIFS('IRAÊ MEL - REVENDAS'!#REF!,'IRAÊ MEL - REVENDAS'!D:D,Insights!A194,'IRAÊ MEL - REVENDAS'!#REF!,"&lt;&gt;Won"))</f>
        <v/>
      </c>
      <c r="I194" s="6" t="str">
        <f>IF('Settings &amp; Instructions'!G195=0,"",'Settings &amp; Instructions'!G195)</f>
        <v/>
      </c>
      <c r="J194" s="16" t="str">
        <f>IF(I194="","",IFERROR(COUNTIFS('IRAÊ MEL - REVENDAS'!#REF!,"Won",'IRAÊ MEL - REVENDAS'!D:D,Insights!I194)/SUM(COUNTIFS('IRAÊ MEL - REVENDAS'!#REF!,{"Won","Lost"},'IRAÊ MEL - REVENDAS'!D:D,Insights!I194)),0))</f>
        <v/>
      </c>
    </row>
    <row r="195" spans="2:14" ht="24.95" customHeight="1">
      <c r="B195" s="15"/>
      <c r="C195" s="15" t="str">
        <f>IF(A195="","",SUMIFS('IRAÊ MEL - REVENDAS'!#REF!,'IRAÊ MEL - REVENDAS'!D:D,Insights!A195,'IRAÊ MEL - REVENDAS'!#REF!,"Won"))</f>
        <v/>
      </c>
      <c r="D195" s="15" t="str">
        <f>IF(A195="","",SUMIFS('IRAÊ MEL - REVENDAS'!#REF!,'IRAÊ MEL - REVENDAS'!D:D,Insights!A195,'IRAÊ MEL - REVENDAS'!#REF!,"&lt;&gt;Won"))</f>
        <v/>
      </c>
      <c r="I195" s="6" t="str">
        <f>IF('Settings &amp; Instructions'!G196=0,"",'Settings &amp; Instructions'!G196)</f>
        <v/>
      </c>
      <c r="J195" s="16" t="str">
        <f>IF(I195="","",IFERROR(COUNTIFS('IRAÊ MEL - REVENDAS'!#REF!,"Won",'IRAÊ MEL - REVENDAS'!D:D,Insights!I195)/SUM(COUNTIFS('IRAÊ MEL - REVENDAS'!#REF!,{"Won","Lost"},'IRAÊ MEL - REVENDAS'!D:D,Insights!I195)),0))</f>
        <v/>
      </c>
    </row>
    <row r="196" spans="2:14" ht="24.95" customHeight="1">
      <c r="B196" s="15"/>
      <c r="C196" s="15" t="str">
        <f>IF(A196="","",SUMIFS('IRAÊ MEL - REVENDAS'!#REF!,'IRAÊ MEL - REVENDAS'!D:D,Insights!A196,'IRAÊ MEL - REVENDAS'!#REF!,"Won"))</f>
        <v/>
      </c>
      <c r="D196" s="15" t="str">
        <f>IF(A196="","",SUMIFS('IRAÊ MEL - REVENDAS'!#REF!,'IRAÊ MEL - REVENDAS'!D:D,Insights!A196,'IRAÊ MEL - REVENDAS'!#REF!,"&lt;&gt;Won"))</f>
        <v/>
      </c>
      <c r="I196" s="6" t="str">
        <f>IF('Settings &amp; Instructions'!G197=0,"",'Settings &amp; Instructions'!G197)</f>
        <v/>
      </c>
      <c r="J196" s="16" t="str">
        <f>IF(I196="","",IFERROR(COUNTIFS('IRAÊ MEL - REVENDAS'!#REF!,"Won",'IRAÊ MEL - REVENDAS'!D:D,Insights!I196)/SUM(COUNTIFS('IRAÊ MEL - REVENDAS'!#REF!,{"Won","Lost"},'IRAÊ MEL - REVENDAS'!D:D,Insights!I196)),0))</f>
        <v/>
      </c>
    </row>
    <row r="197" spans="2:14" ht="24.95" customHeight="1">
      <c r="B197" s="15"/>
      <c r="C197" s="15" t="str">
        <f>IF(A197="","",SUMIFS('IRAÊ MEL - REVENDAS'!#REF!,'IRAÊ MEL - REVENDAS'!D:D,Insights!A197,'IRAÊ MEL - REVENDAS'!#REF!,"Won"))</f>
        <v/>
      </c>
      <c r="D197" s="15" t="str">
        <f>IF(A197="","",SUMIFS('IRAÊ MEL - REVENDAS'!#REF!,'IRAÊ MEL - REVENDAS'!D:D,Insights!A197,'IRAÊ MEL - REVENDAS'!#REF!,"&lt;&gt;Won"))</f>
        <v/>
      </c>
      <c r="I197" s="6" t="str">
        <f>IF('Settings &amp; Instructions'!G198=0,"",'Settings &amp; Instructions'!G198)</f>
        <v/>
      </c>
      <c r="J197" s="16" t="str">
        <f>IF(I197="","",IFERROR(COUNTIFS('IRAÊ MEL - REVENDAS'!#REF!,"Won",'IRAÊ MEL - REVENDAS'!D:D,Insights!I197)/SUM(COUNTIFS('IRAÊ MEL - REVENDAS'!#REF!,{"Won","Lost"},'IRAÊ MEL - REVENDAS'!D:D,Insights!I197)),0))</f>
        <v/>
      </c>
    </row>
    <row r="198" spans="2:14" ht="24.95" customHeight="1">
      <c r="B198" s="15"/>
      <c r="C198" s="15" t="str">
        <f>IF(A198="","",SUMIFS('IRAÊ MEL - REVENDAS'!#REF!,'IRAÊ MEL - REVENDAS'!D:D,Insights!A198,'IRAÊ MEL - REVENDAS'!#REF!,"Won"))</f>
        <v/>
      </c>
      <c r="D198" s="15" t="str">
        <f>IF(A198="","",SUMIFS('IRAÊ MEL - REVENDAS'!#REF!,'IRAÊ MEL - REVENDAS'!D:D,Insights!A198,'IRAÊ MEL - REVENDAS'!#REF!,"&lt;&gt;Won"))</f>
        <v/>
      </c>
      <c r="I198" s="6" t="str">
        <f>IF('Settings &amp; Instructions'!G199=0,"",'Settings &amp; Instructions'!G199)</f>
        <v/>
      </c>
      <c r="J198" s="16" t="str">
        <f>IF(I198="","",IFERROR(COUNTIFS('IRAÊ MEL - REVENDAS'!#REF!,"Won",'IRAÊ MEL - REVENDAS'!D:D,Insights!I198)/SUM(COUNTIFS('IRAÊ MEL - REVENDAS'!#REF!,{"Won","Lost"},'IRAÊ MEL - REVENDAS'!D:D,Insights!I198)),0))</f>
        <v/>
      </c>
    </row>
    <row r="199" spans="2:14" ht="24.95" customHeight="1">
      <c r="B199" s="15"/>
      <c r="C199" s="15" t="str">
        <f>IF(A199="","",SUMIFS('IRAÊ MEL - REVENDAS'!#REF!,'IRAÊ MEL - REVENDAS'!D:D,Insights!A199,'IRAÊ MEL - REVENDAS'!#REF!,"Won"))</f>
        <v/>
      </c>
      <c r="D199" s="15" t="str">
        <f>IF(A199="","",SUMIFS('IRAÊ MEL - REVENDAS'!#REF!,'IRAÊ MEL - REVENDAS'!D:D,Insights!A199,'IRAÊ MEL - REVENDAS'!#REF!,"&lt;&gt;Won"))</f>
        <v/>
      </c>
      <c r="I199" s="6" t="str">
        <f>IF('Settings &amp; Instructions'!G200=0,"",'Settings &amp; Instructions'!G200)</f>
        <v/>
      </c>
      <c r="J199" s="16" t="str">
        <f>IF(I199="","",IFERROR(COUNTIFS('IRAÊ MEL - REVENDAS'!#REF!,"Won",'IRAÊ MEL - REVENDAS'!D:D,Insights!I199)/SUM(COUNTIFS('IRAÊ MEL - REVENDAS'!#REF!,{"Won","Lost"},'IRAÊ MEL - REVENDAS'!D:D,Insights!I199)),0))</f>
        <v/>
      </c>
    </row>
    <row r="200" spans="2:14" ht="24.95" customHeight="1">
      <c r="B200" s="15"/>
      <c r="C200" s="15" t="str">
        <f>IF(A200="","",SUMIFS('IRAÊ MEL - REVENDAS'!#REF!,'IRAÊ MEL - REVENDAS'!D:D,Insights!A200,'IRAÊ MEL - REVENDAS'!#REF!,"Won"))</f>
        <v/>
      </c>
      <c r="D200" s="15" t="str">
        <f>IF(A200="","",SUMIFS('IRAÊ MEL - REVENDAS'!#REF!,'IRAÊ MEL - REVENDAS'!D:D,Insights!A200,'IRAÊ MEL - REVENDAS'!#REF!,"&lt;&gt;Won"))</f>
        <v/>
      </c>
      <c r="I200" s="6" t="str">
        <f>IF('Settings &amp; Instructions'!G201=0,"",'Settings &amp; Instructions'!G201)</f>
        <v/>
      </c>
      <c r="J200" s="16" t="str">
        <f>IF(I200="","",IFERROR(COUNTIFS('IRAÊ MEL - REVENDAS'!#REF!,"Won",'IRAÊ MEL - REVENDAS'!D:D,Insights!I200)/SUM(COUNTIFS('IRAÊ MEL - REVENDAS'!#REF!,{"Won","Lost"},'IRAÊ MEL - REVENDAS'!D:D,Insights!I200)),0))</f>
        <v/>
      </c>
    </row>
    <row r="201" spans="2:14" ht="24.95" customHeight="1">
      <c r="B201" s="15"/>
      <c r="C201" s="15" t="str">
        <f>IF(A201="","",SUMIFS('IRAÊ MEL - REVENDAS'!#REF!,'IRAÊ MEL - REVENDAS'!D:D,Insights!A201,'IRAÊ MEL - REVENDAS'!#REF!,"Won"))</f>
        <v/>
      </c>
      <c r="D201" s="15" t="str">
        <f>IF(A201="","",SUMIFS('IRAÊ MEL - REVENDAS'!#REF!,'IRAÊ MEL - REVENDAS'!D:D,Insights!A201,'IRAÊ MEL - REVENDAS'!#REF!,"&lt;&gt;Won"))</f>
        <v/>
      </c>
      <c r="I201" s="6" t="str">
        <f>IF('Settings &amp; Instructions'!G202=0,"",'Settings &amp; Instructions'!G202)</f>
        <v/>
      </c>
      <c r="J201" s="16" t="str">
        <f>IF(I201="","",IFERROR(COUNTIFS('IRAÊ MEL - REVENDAS'!#REF!,"Won",'IRAÊ MEL - REVENDAS'!D:D,Insights!I201)/SUM(COUNTIFS('IRAÊ MEL - REVENDAS'!#REF!,{"Won","Lost"},'IRAÊ MEL - REVENDAS'!D:D,Insights!I201)),0))</f>
        <v/>
      </c>
    </row>
    <row r="202" spans="2:14" ht="24.95" customHeight="1">
      <c r="B202" s="15"/>
      <c r="C202" s="15" t="str">
        <f>IF(A202="","",SUMIFS('IRAÊ MEL - REVENDAS'!#REF!,'IRAÊ MEL - REVENDAS'!D:D,Insights!A202,'IRAÊ MEL - REVENDAS'!#REF!,"Won"))</f>
        <v/>
      </c>
      <c r="D202" s="15" t="str">
        <f>IF(A202="","",SUMIFS('IRAÊ MEL - REVENDAS'!#REF!,'IRAÊ MEL - REVENDAS'!D:D,Insights!A202,'IRAÊ MEL - REVENDAS'!#REF!,"&lt;&gt;Won"))</f>
        <v/>
      </c>
      <c r="I202" s="6" t="str">
        <f>IF('Settings &amp; Instructions'!G203=0,"",'Settings &amp; Instructions'!G203)</f>
        <v/>
      </c>
      <c r="J202" s="16" t="str">
        <f>IF(I202="","",IFERROR(COUNTIFS('IRAÊ MEL - REVENDAS'!#REF!,"Won",'IRAÊ MEL - REVENDAS'!D:D,Insights!I202)/SUM(COUNTIFS('IRAÊ MEL - REVENDAS'!#REF!,{"Won","Lost"},'IRAÊ MEL - REVENDAS'!D:D,Insights!I202)),0))</f>
        <v/>
      </c>
    </row>
    <row r="203" spans="2:14" ht="24.95" customHeight="1">
      <c r="B203" s="15"/>
      <c r="C203" s="15" t="str">
        <f>IF(A203="","",SUMIFS('IRAÊ MEL - REVENDAS'!#REF!,'IRAÊ MEL - REVENDAS'!D:D,Insights!A203,'IRAÊ MEL - REVENDAS'!#REF!,"Won"))</f>
        <v/>
      </c>
      <c r="D203" s="15" t="str">
        <f>IF(A203="","",SUMIFS('IRAÊ MEL - REVENDAS'!#REF!,'IRAÊ MEL - REVENDAS'!D:D,Insights!A203,'IRAÊ MEL - REVENDAS'!#REF!,"&lt;&gt;Won"))</f>
        <v/>
      </c>
      <c r="I203" s="6" t="str">
        <f>IF('Settings &amp; Instructions'!G204=0,"",'Settings &amp; Instructions'!G204)</f>
        <v/>
      </c>
      <c r="J203" s="16" t="str">
        <f>IF(I203="","",IFERROR(COUNTIFS('IRAÊ MEL - REVENDAS'!#REF!,"Won",'IRAÊ MEL - REVENDAS'!D:D,Insights!I203)/SUM(COUNTIFS('IRAÊ MEL - REVENDAS'!#REF!,{"Won","Lost"},'IRAÊ MEL - REVENDAS'!D:D,Insights!I203)),0))</f>
        <v/>
      </c>
    </row>
    <row r="204" spans="2:14" ht="24.95" customHeight="1">
      <c r="B204" s="15"/>
      <c r="C204" s="15" t="str">
        <f>IF(A204="","",SUMIFS('IRAÊ MEL - REVENDAS'!#REF!,'IRAÊ MEL - REVENDAS'!D:D,Insights!A204,'IRAÊ MEL - REVENDAS'!#REF!,"Won"))</f>
        <v/>
      </c>
      <c r="D204" s="15" t="str">
        <f>IF(A204="","",SUMIFS('IRAÊ MEL - REVENDAS'!#REF!,'IRAÊ MEL - REVENDAS'!D:D,Insights!A204,'IRAÊ MEL - REVENDAS'!#REF!,"&lt;&gt;Won"))</f>
        <v/>
      </c>
      <c r="I204" s="6" t="str">
        <f>IF('Settings &amp; Instructions'!G205=0,"",'Settings &amp; Instructions'!G205)</f>
        <v/>
      </c>
      <c r="J204" s="16" t="str">
        <f>IF(I204="","",IFERROR(COUNTIFS('IRAÊ MEL - REVENDAS'!#REF!,"Won",'IRAÊ MEL - REVENDAS'!D:D,Insights!I204)/SUM(COUNTIFS('IRAÊ MEL - REVENDAS'!#REF!,{"Won","Lost"},'IRAÊ MEL - REVENDAS'!D:D,Insights!I204)),0))</f>
        <v/>
      </c>
    </row>
    <row r="205" spans="2:14" ht="24.95" customHeight="1">
      <c r="B205" s="15"/>
      <c r="C205" s="15" t="str">
        <f>IF(A205="","",SUMIFS('IRAÊ MEL - REVENDAS'!#REF!,'IRAÊ MEL - REVENDAS'!D:D,Insights!A205,'IRAÊ MEL - REVENDAS'!#REF!,"Won"))</f>
        <v/>
      </c>
      <c r="D205" s="15" t="str">
        <f>IF(A205="","",SUMIFS('IRAÊ MEL - REVENDAS'!#REF!,'IRAÊ MEL - REVENDAS'!D:D,Insights!A205,'IRAÊ MEL - REVENDAS'!#REF!,"&lt;&gt;Won"))</f>
        <v/>
      </c>
      <c r="I205" s="6" t="str">
        <f>IF('Settings &amp; Instructions'!G206=0,"",'Settings &amp; Instructions'!G206)</f>
        <v/>
      </c>
      <c r="J205" s="16" t="str">
        <f>IF(I205="","",IFERROR(COUNTIFS('IRAÊ MEL - REVENDAS'!#REF!,"Won",'IRAÊ MEL - REVENDAS'!D:D,Insights!I205)/SUM(COUNTIFS('IRAÊ MEL - REVENDAS'!#REF!,{"Won","Lost"},'IRAÊ MEL - REVENDAS'!D:D,Insights!I205)),0))</f>
        <v/>
      </c>
    </row>
    <row r="206" spans="2:14" ht="24.95" customHeight="1">
      <c r="B206" s="15"/>
      <c r="C206" s="15" t="str">
        <f>IF(A206="","",SUMIFS('IRAÊ MEL - REVENDAS'!#REF!,'IRAÊ MEL - REVENDAS'!D:D,Insights!A206,'IRAÊ MEL - REVENDAS'!#REF!,"Won"))</f>
        <v/>
      </c>
      <c r="D206" s="15" t="str">
        <f>IF(A206="","",SUMIFS('IRAÊ MEL - REVENDAS'!#REF!,'IRAÊ MEL - REVENDAS'!D:D,Insights!A206,'IRAÊ MEL - REVENDAS'!#REF!,"&lt;&gt;Won"))</f>
        <v/>
      </c>
      <c r="I206" s="6" t="str">
        <f>IF('Settings &amp; Instructions'!G207=0,"",'Settings &amp; Instructions'!G207)</f>
        <v/>
      </c>
      <c r="J206" s="16" t="str">
        <f>IF(I206="","",IFERROR(COUNTIFS('IRAÊ MEL - REVENDAS'!#REF!,"Won",'IRAÊ MEL - REVENDAS'!D:D,Insights!I206)/SUM(COUNTIFS('IRAÊ MEL - REVENDAS'!#REF!,{"Won","Lost"},'IRAÊ MEL - REVENDAS'!D:D,Insights!I206)),0))</f>
        <v/>
      </c>
    </row>
    <row r="207" spans="2:14" ht="24.95" customHeight="1">
      <c r="B207" s="15"/>
      <c r="C207" s="15" t="str">
        <f>IF(A207="","",SUMIFS('IRAÊ MEL - REVENDAS'!#REF!,'IRAÊ MEL - REVENDAS'!D:D,Insights!A207,'IRAÊ MEL - REVENDAS'!#REF!,"Won"))</f>
        <v/>
      </c>
      <c r="D207" s="15" t="str">
        <f>IF(A207="","",SUMIFS('IRAÊ MEL - REVENDAS'!#REF!,'IRAÊ MEL - REVENDAS'!D:D,Insights!A207,'IRAÊ MEL - REVENDAS'!#REF!,"&lt;&gt;Won"))</f>
        <v/>
      </c>
      <c r="I207" s="6" t="str">
        <f>IF('Settings &amp; Instructions'!G208=0,"",'Settings &amp; Instructions'!G208)</f>
        <v/>
      </c>
      <c r="J207" s="16" t="str">
        <f>IF(I207="","",IFERROR(COUNTIFS('IRAÊ MEL - REVENDAS'!#REF!,"Won",'IRAÊ MEL - REVENDAS'!D:D,Insights!I207)/SUM(COUNTIFS('IRAÊ MEL - REVENDAS'!#REF!,{"Won","Lost"},'IRAÊ MEL - REVENDAS'!D:D,Insights!I207)),0))</f>
        <v/>
      </c>
    </row>
    <row r="208" spans="2:14" ht="24.95" customHeight="1">
      <c r="B208" s="15"/>
      <c r="C208" s="15" t="str">
        <f>IF(A208="","",SUMIFS('IRAÊ MEL - REVENDAS'!#REF!,'IRAÊ MEL - REVENDAS'!D:D,Insights!A208,'IRAÊ MEL - REVENDAS'!#REF!,"Won"))</f>
        <v/>
      </c>
      <c r="D208" s="15" t="str">
        <f>IF(A208="","",SUMIFS('IRAÊ MEL - REVENDAS'!#REF!,'IRAÊ MEL - REVENDAS'!D:D,Insights!A208,'IRAÊ MEL - REVENDAS'!#REF!,"&lt;&gt;Won"))</f>
        <v/>
      </c>
      <c r="I208" s="6" t="str">
        <f>IF('Settings &amp; Instructions'!G209=0,"",'Settings &amp; Instructions'!G209)</f>
        <v/>
      </c>
      <c r="J208" s="16" t="str">
        <f>IF(I208="","",IFERROR(COUNTIFS('IRAÊ MEL - REVENDAS'!#REF!,"Won",'IRAÊ MEL - REVENDAS'!D:D,Insights!I208)/SUM(COUNTIFS('IRAÊ MEL - REVENDAS'!#REF!,{"Won","Lost"},'IRAÊ MEL - REVENDAS'!D:D,Insights!I208)),0))</f>
        <v/>
      </c>
    </row>
    <row r="209" spans="2:10" ht="24.95" customHeight="1">
      <c r="B209" s="15"/>
      <c r="C209" s="15" t="str">
        <f>IF(A209="","",SUMIFS('IRAÊ MEL - REVENDAS'!#REF!,'IRAÊ MEL - REVENDAS'!D:D,Insights!A209,'IRAÊ MEL - REVENDAS'!#REF!,"Won"))</f>
        <v/>
      </c>
      <c r="D209" s="15" t="str">
        <f>IF(A209="","",SUMIFS('IRAÊ MEL - REVENDAS'!#REF!,'IRAÊ MEL - REVENDAS'!D:D,Insights!A209,'IRAÊ MEL - REVENDAS'!#REF!,"&lt;&gt;Won"))</f>
        <v/>
      </c>
      <c r="I209" s="6" t="str">
        <f>IF('Settings &amp; Instructions'!G210=0,"",'Settings &amp; Instructions'!G210)</f>
        <v/>
      </c>
      <c r="J209" s="16" t="str">
        <f>IF(I209="","",IFERROR(COUNTIFS('IRAÊ MEL - REVENDAS'!#REF!,"Won",'IRAÊ MEL - REVENDAS'!D:D,Insights!I209)/SUM(COUNTIFS('IRAÊ MEL - REVENDAS'!#REF!,{"Won","Lost"},'IRAÊ MEL - REVENDAS'!D:D,Insights!I209)),0))</f>
        <v/>
      </c>
    </row>
    <row r="210" spans="2:10" ht="24.95" customHeight="1">
      <c r="B210" s="15"/>
      <c r="C210" s="15" t="str">
        <f>IF(A210="","",SUMIFS('IRAÊ MEL - REVENDAS'!#REF!,'IRAÊ MEL - REVENDAS'!D:D,Insights!A210,'IRAÊ MEL - REVENDAS'!#REF!,"Won"))</f>
        <v/>
      </c>
      <c r="D210" s="15" t="str">
        <f>IF(A210="","",SUMIFS('IRAÊ MEL - REVENDAS'!#REF!,'IRAÊ MEL - REVENDAS'!D:D,Insights!A210,'IRAÊ MEL - REVENDAS'!#REF!,"&lt;&gt;Won"))</f>
        <v/>
      </c>
      <c r="I210" s="6" t="str">
        <f>IF('Settings &amp; Instructions'!G211=0,"",'Settings &amp; Instructions'!G211)</f>
        <v/>
      </c>
      <c r="J210" s="16" t="str">
        <f>IF(I210="","",IFERROR(COUNTIFS('IRAÊ MEL - REVENDAS'!#REF!,"Won",'IRAÊ MEL - REVENDAS'!D:D,Insights!I210)/SUM(COUNTIFS('IRAÊ MEL - REVENDAS'!#REF!,{"Won","Lost"},'IRAÊ MEL - REVENDAS'!D:D,Insights!I210)),0))</f>
        <v/>
      </c>
    </row>
    <row r="211" spans="2:10" ht="24.95" customHeight="1">
      <c r="B211" s="15"/>
      <c r="C211" s="15" t="str">
        <f>IF(A211="","",SUMIFS('IRAÊ MEL - REVENDAS'!#REF!,'IRAÊ MEL - REVENDAS'!D:D,Insights!A211,'IRAÊ MEL - REVENDAS'!#REF!,"Won"))</f>
        <v/>
      </c>
      <c r="D211" s="15" t="str">
        <f>IF(A211="","",SUMIFS('IRAÊ MEL - REVENDAS'!#REF!,'IRAÊ MEL - REVENDAS'!D:D,Insights!A211,'IRAÊ MEL - REVENDAS'!#REF!,"&lt;&gt;Won"))</f>
        <v/>
      </c>
      <c r="I211" s="6" t="str">
        <f>IF('Settings &amp; Instructions'!G212=0,"",'Settings &amp; Instructions'!G212)</f>
        <v/>
      </c>
      <c r="J211" s="16" t="str">
        <f>IF(I211="","",IFERROR(COUNTIFS('IRAÊ MEL - REVENDAS'!#REF!,"Won",'IRAÊ MEL - REVENDAS'!D:D,Insights!I211)/SUM(COUNTIFS('IRAÊ MEL - REVENDAS'!#REF!,{"Won","Lost"},'IRAÊ MEL - REVENDAS'!D:D,Insights!I211)),0))</f>
        <v/>
      </c>
    </row>
    <row r="212" spans="2:10" ht="24.95" customHeight="1">
      <c r="B212" s="15"/>
      <c r="C212" s="15" t="str">
        <f>IF(A212="","",SUMIFS('IRAÊ MEL - REVENDAS'!#REF!,'IRAÊ MEL - REVENDAS'!D:D,Insights!A212,'IRAÊ MEL - REVENDAS'!#REF!,"Won"))</f>
        <v/>
      </c>
      <c r="D212" s="15" t="str">
        <f>IF(A212="","",SUMIFS('IRAÊ MEL - REVENDAS'!#REF!,'IRAÊ MEL - REVENDAS'!D:D,Insights!A212,'IRAÊ MEL - REVENDAS'!#REF!,"&lt;&gt;Won"))</f>
        <v/>
      </c>
      <c r="I212" s="6" t="str">
        <f>IF('Settings &amp; Instructions'!G213=0,"",'Settings &amp; Instructions'!G213)</f>
        <v/>
      </c>
      <c r="J212" s="16" t="str">
        <f>IF(I212="","",IFERROR(COUNTIFS('IRAÊ MEL - REVENDAS'!#REF!,"Won",'IRAÊ MEL - REVENDAS'!D:D,Insights!I212)/SUM(COUNTIFS('IRAÊ MEL - REVENDAS'!#REF!,{"Won","Lost"},'IRAÊ MEL - REVENDAS'!D:D,Insights!I212)),0))</f>
        <v/>
      </c>
    </row>
    <row r="213" spans="2:10" ht="24.95" customHeight="1">
      <c r="B213" s="15"/>
      <c r="C213" s="15" t="str">
        <f>IF(A213="","",SUMIFS('IRAÊ MEL - REVENDAS'!#REF!,'IRAÊ MEL - REVENDAS'!D:D,Insights!A213,'IRAÊ MEL - REVENDAS'!#REF!,"Won"))</f>
        <v/>
      </c>
      <c r="D213" s="15" t="str">
        <f>IF(A213="","",SUMIFS('IRAÊ MEL - REVENDAS'!#REF!,'IRAÊ MEL - REVENDAS'!D:D,Insights!A213,'IRAÊ MEL - REVENDAS'!#REF!,"&lt;&gt;Won"))</f>
        <v/>
      </c>
      <c r="I213" s="6" t="str">
        <f>IF('Settings &amp; Instructions'!G214=0,"",'Settings &amp; Instructions'!G214)</f>
        <v/>
      </c>
      <c r="J213" s="16" t="str">
        <f>IF(I213="","",IFERROR(COUNTIFS('IRAÊ MEL - REVENDAS'!#REF!,"Won",'IRAÊ MEL - REVENDAS'!D:D,Insights!I213)/SUM(COUNTIFS('IRAÊ MEL - REVENDAS'!#REF!,{"Won","Lost"},'IRAÊ MEL - REVENDAS'!D:D,Insights!I213)),0))</f>
        <v/>
      </c>
    </row>
    <row r="214" spans="2:10" ht="24.95" customHeight="1">
      <c r="B214" s="15"/>
      <c r="C214" s="15" t="str">
        <f>IF(A214="","",SUMIFS('IRAÊ MEL - REVENDAS'!#REF!,'IRAÊ MEL - REVENDAS'!D:D,Insights!A214,'IRAÊ MEL - REVENDAS'!#REF!,"Won"))</f>
        <v/>
      </c>
      <c r="D214" s="15" t="str">
        <f>IF(A214="","",SUMIFS('IRAÊ MEL - REVENDAS'!#REF!,'IRAÊ MEL - REVENDAS'!D:D,Insights!A214,'IRAÊ MEL - REVENDAS'!#REF!,"&lt;&gt;Won"))</f>
        <v/>
      </c>
      <c r="I214" s="6" t="str">
        <f>IF('Settings &amp; Instructions'!G215=0,"",'Settings &amp; Instructions'!G215)</f>
        <v/>
      </c>
      <c r="J214" s="16" t="str">
        <f>IF(I214="","",IFERROR(COUNTIFS('IRAÊ MEL - REVENDAS'!#REF!,"Won",'IRAÊ MEL - REVENDAS'!D:D,Insights!I214)/SUM(COUNTIFS('IRAÊ MEL - REVENDAS'!#REF!,{"Won","Lost"},'IRAÊ MEL - REVENDAS'!D:D,Insights!I214)),0))</f>
        <v/>
      </c>
    </row>
    <row r="215" spans="2:10" ht="24.95" customHeight="1">
      <c r="B215" s="15"/>
      <c r="C215" s="15" t="str">
        <f>IF(A215="","",SUMIFS('IRAÊ MEL - REVENDAS'!#REF!,'IRAÊ MEL - REVENDAS'!D:D,Insights!A215,'IRAÊ MEL - REVENDAS'!#REF!,"Won"))</f>
        <v/>
      </c>
      <c r="D215" s="15" t="str">
        <f>IF(A215="","",SUMIFS('IRAÊ MEL - REVENDAS'!#REF!,'IRAÊ MEL - REVENDAS'!D:D,Insights!A215,'IRAÊ MEL - REVENDAS'!#REF!,"&lt;&gt;Won"))</f>
        <v/>
      </c>
      <c r="I215" s="6" t="str">
        <f>IF('Settings &amp; Instructions'!G216=0,"",'Settings &amp; Instructions'!G216)</f>
        <v/>
      </c>
      <c r="J215" s="16" t="str">
        <f>IF(I215="","",IFERROR(COUNTIFS('IRAÊ MEL - REVENDAS'!#REF!,"Won",'IRAÊ MEL - REVENDAS'!D:D,Insights!I215)/SUM(COUNTIFS('IRAÊ MEL - REVENDAS'!#REF!,{"Won","Lost"},'IRAÊ MEL - REVENDAS'!D:D,Insights!I215)),0))</f>
        <v/>
      </c>
    </row>
    <row r="216" spans="2:10" ht="24.95" customHeight="1">
      <c r="B216" s="15"/>
      <c r="C216" s="15" t="str">
        <f>IF(A216="","",SUMIFS('IRAÊ MEL - REVENDAS'!#REF!,'IRAÊ MEL - REVENDAS'!D:D,Insights!A216,'IRAÊ MEL - REVENDAS'!#REF!,"Won"))</f>
        <v/>
      </c>
      <c r="D216" s="15" t="str">
        <f>IF(A216="","",SUMIFS('IRAÊ MEL - REVENDAS'!#REF!,'IRAÊ MEL - REVENDAS'!D:D,Insights!A216,'IRAÊ MEL - REVENDAS'!#REF!,"&lt;&gt;Won"))</f>
        <v/>
      </c>
      <c r="I216" s="6" t="str">
        <f>IF('Settings &amp; Instructions'!G217=0,"",'Settings &amp; Instructions'!G217)</f>
        <v/>
      </c>
      <c r="J216" s="16" t="str">
        <f>IF(I216="","",IFERROR(COUNTIFS('IRAÊ MEL - REVENDAS'!#REF!,"Won",'IRAÊ MEL - REVENDAS'!D:D,Insights!I216)/SUM(COUNTIFS('IRAÊ MEL - REVENDAS'!#REF!,{"Won","Lost"},'IRAÊ MEL - REVENDAS'!D:D,Insights!I216)),0))</f>
        <v/>
      </c>
    </row>
    <row r="217" spans="2:10" ht="24.95" customHeight="1">
      <c r="B217" s="15"/>
      <c r="C217" s="15" t="str">
        <f>IF(A217="","",SUMIFS('IRAÊ MEL - REVENDAS'!#REF!,'IRAÊ MEL - REVENDAS'!D:D,Insights!A217,'IRAÊ MEL - REVENDAS'!#REF!,"Won"))</f>
        <v/>
      </c>
      <c r="D217" s="15" t="str">
        <f>IF(A217="","",SUMIFS('IRAÊ MEL - REVENDAS'!#REF!,'IRAÊ MEL - REVENDAS'!D:D,Insights!A217,'IRAÊ MEL - REVENDAS'!#REF!,"&lt;&gt;Won"))</f>
        <v/>
      </c>
      <c r="I217" s="6" t="str">
        <f>IF('Settings &amp; Instructions'!G218=0,"",'Settings &amp; Instructions'!G218)</f>
        <v/>
      </c>
      <c r="J217" s="16" t="str">
        <f>IF(I217="","",IFERROR(COUNTIFS('IRAÊ MEL - REVENDAS'!#REF!,"Won",'IRAÊ MEL - REVENDAS'!D:D,Insights!I217)/SUM(COUNTIFS('IRAÊ MEL - REVENDAS'!#REF!,{"Won","Lost"},'IRAÊ MEL - REVENDAS'!D:D,Insights!I217)),0))</f>
        <v/>
      </c>
    </row>
    <row r="218" spans="2:10" ht="24.95" customHeight="1">
      <c r="B218" s="15"/>
      <c r="C218" s="15" t="str">
        <f>IF(A218="","",SUMIFS('IRAÊ MEL - REVENDAS'!#REF!,'IRAÊ MEL - REVENDAS'!D:D,Insights!A218,'IRAÊ MEL - REVENDAS'!#REF!,"Won"))</f>
        <v/>
      </c>
      <c r="D218" s="15" t="str">
        <f>IF(A218="","",SUMIFS('IRAÊ MEL - REVENDAS'!#REF!,'IRAÊ MEL - REVENDAS'!D:D,Insights!A218,'IRAÊ MEL - REVENDAS'!#REF!,"&lt;&gt;Won"))</f>
        <v/>
      </c>
      <c r="I218" s="6" t="str">
        <f>IF('Settings &amp; Instructions'!G219=0,"",'Settings &amp; Instructions'!G219)</f>
        <v/>
      </c>
      <c r="J218" s="16" t="str">
        <f>IF(I218="","",IFERROR(COUNTIFS('IRAÊ MEL - REVENDAS'!#REF!,"Won",'IRAÊ MEL - REVENDAS'!D:D,Insights!I218)/SUM(COUNTIFS('IRAÊ MEL - REVENDAS'!#REF!,{"Won","Lost"},'IRAÊ MEL - REVENDAS'!D:D,Insights!I218)),0))</f>
        <v/>
      </c>
    </row>
    <row r="219" spans="2:10" ht="24.95" customHeight="1">
      <c r="B219" s="15"/>
      <c r="C219" s="15" t="str">
        <f>IF(A219="","",SUMIFS('IRAÊ MEL - REVENDAS'!#REF!,'IRAÊ MEL - REVENDAS'!D:D,Insights!A219,'IRAÊ MEL - REVENDAS'!#REF!,"Won"))</f>
        <v/>
      </c>
      <c r="D219" s="15" t="str">
        <f>IF(A219="","",SUMIFS('IRAÊ MEL - REVENDAS'!#REF!,'IRAÊ MEL - REVENDAS'!D:D,Insights!A219,'IRAÊ MEL - REVENDAS'!#REF!,"&lt;&gt;Won"))</f>
        <v/>
      </c>
      <c r="I219" s="6" t="str">
        <f>IF('Settings &amp; Instructions'!G220=0,"",'Settings &amp; Instructions'!G220)</f>
        <v/>
      </c>
      <c r="J219" s="16" t="str">
        <f>IF(I219="","",IFERROR(COUNTIFS('IRAÊ MEL - REVENDAS'!#REF!,"Won",'IRAÊ MEL - REVENDAS'!D:D,Insights!I219)/SUM(COUNTIFS('IRAÊ MEL - REVENDAS'!#REF!,{"Won","Lost"},'IRAÊ MEL - REVENDAS'!D:D,Insights!I219)),0))</f>
        <v/>
      </c>
    </row>
    <row r="220" spans="2:10" ht="24.95" customHeight="1">
      <c r="B220" s="15"/>
      <c r="C220" s="15" t="str">
        <f>IF(A220="","",SUMIFS('IRAÊ MEL - REVENDAS'!#REF!,'IRAÊ MEL - REVENDAS'!D:D,Insights!A220,'IRAÊ MEL - REVENDAS'!#REF!,"Won"))</f>
        <v/>
      </c>
      <c r="D220" s="15" t="str">
        <f>IF(A220="","",SUMIFS('IRAÊ MEL - REVENDAS'!#REF!,'IRAÊ MEL - REVENDAS'!D:D,Insights!A220,'IRAÊ MEL - REVENDAS'!#REF!,"&lt;&gt;Won"))</f>
        <v/>
      </c>
      <c r="I220" s="6" t="str">
        <f>IF('Settings &amp; Instructions'!G221=0,"",'Settings &amp; Instructions'!G221)</f>
        <v/>
      </c>
      <c r="J220" s="16" t="str">
        <f>IF(I220="","",IFERROR(COUNTIFS('IRAÊ MEL - REVENDAS'!#REF!,"Won",'IRAÊ MEL - REVENDAS'!D:D,Insights!I220)/SUM(COUNTIFS('IRAÊ MEL - REVENDAS'!#REF!,{"Won","Lost"},'IRAÊ MEL - REVENDAS'!D:D,Insights!I220)),0))</f>
        <v/>
      </c>
    </row>
    <row r="221" spans="2:10" ht="24.95" customHeight="1">
      <c r="B221" s="15"/>
      <c r="C221" s="15" t="str">
        <f>IF(A221="","",SUMIFS('IRAÊ MEL - REVENDAS'!#REF!,'IRAÊ MEL - REVENDAS'!D:D,Insights!A221,'IRAÊ MEL - REVENDAS'!#REF!,"Won"))</f>
        <v/>
      </c>
      <c r="D221" s="15" t="str">
        <f>IF(A221="","",SUMIFS('IRAÊ MEL - REVENDAS'!#REF!,'IRAÊ MEL - REVENDAS'!D:D,Insights!A221,'IRAÊ MEL - REVENDAS'!#REF!,"&lt;&gt;Won"))</f>
        <v/>
      </c>
      <c r="I221" s="6" t="str">
        <f>IF('Settings &amp; Instructions'!G222=0,"",'Settings &amp; Instructions'!G222)</f>
        <v/>
      </c>
      <c r="J221" s="16" t="str">
        <f>IF(I221="","",IFERROR(COUNTIFS('IRAÊ MEL - REVENDAS'!#REF!,"Won",'IRAÊ MEL - REVENDAS'!D:D,Insights!I221)/SUM(COUNTIFS('IRAÊ MEL - REVENDAS'!#REF!,{"Won","Lost"},'IRAÊ MEL - REVENDAS'!D:D,Insights!I221)),0))</f>
        <v/>
      </c>
    </row>
    <row r="222" spans="2:10" ht="24.95" customHeight="1">
      <c r="B222" s="15"/>
      <c r="C222" s="15" t="str">
        <f>IF(A222="","",SUMIFS('IRAÊ MEL - REVENDAS'!#REF!,'IRAÊ MEL - REVENDAS'!D:D,Insights!A222,'IRAÊ MEL - REVENDAS'!#REF!,"Won"))</f>
        <v/>
      </c>
      <c r="D222" s="15" t="str">
        <f>IF(A222="","",SUMIFS('IRAÊ MEL - REVENDAS'!#REF!,'IRAÊ MEL - REVENDAS'!D:D,Insights!A222,'IRAÊ MEL - REVENDAS'!#REF!,"&lt;&gt;Won"))</f>
        <v/>
      </c>
      <c r="I222" s="6" t="str">
        <f>IF('Settings &amp; Instructions'!G223=0,"",'Settings &amp; Instructions'!G223)</f>
        <v/>
      </c>
      <c r="J222" s="16" t="str">
        <f>IF(I222="","",IFERROR(COUNTIFS('IRAÊ MEL - REVENDAS'!#REF!,"Won",'IRAÊ MEL - REVENDAS'!D:D,Insights!I222)/SUM(COUNTIFS('IRAÊ MEL - REVENDAS'!#REF!,{"Won","Lost"},'IRAÊ MEL - REVENDAS'!D:D,Insights!I222)),0))</f>
        <v/>
      </c>
    </row>
    <row r="223" spans="2:10" ht="24.95" customHeight="1">
      <c r="B223" s="15"/>
      <c r="C223" s="15" t="str">
        <f>IF(A223="","",SUMIFS('IRAÊ MEL - REVENDAS'!#REF!,'IRAÊ MEL - REVENDAS'!D:D,Insights!A223,'IRAÊ MEL - REVENDAS'!#REF!,"Won"))</f>
        <v/>
      </c>
      <c r="D223" s="15" t="str">
        <f>IF(A223="","",SUMIFS('IRAÊ MEL - REVENDAS'!#REF!,'IRAÊ MEL - REVENDAS'!D:D,Insights!A223,'IRAÊ MEL - REVENDAS'!#REF!,"&lt;&gt;Won"))</f>
        <v/>
      </c>
      <c r="I223" s="6" t="str">
        <f>IF('Settings &amp; Instructions'!G224=0,"",'Settings &amp; Instructions'!G224)</f>
        <v/>
      </c>
      <c r="J223" s="16" t="str">
        <f>IF(I223="","",IFERROR(COUNTIFS('IRAÊ MEL - REVENDAS'!#REF!,"Won",'IRAÊ MEL - REVENDAS'!D:D,Insights!I223)/SUM(COUNTIFS('IRAÊ MEL - REVENDAS'!#REF!,{"Won","Lost"},'IRAÊ MEL - REVENDAS'!D:D,Insights!I223)),0))</f>
        <v/>
      </c>
    </row>
    <row r="224" spans="2:10" ht="24.95" customHeight="1">
      <c r="B224" s="15"/>
      <c r="C224" s="15" t="str">
        <f>IF(A224="","",SUMIFS('IRAÊ MEL - REVENDAS'!#REF!,'IRAÊ MEL - REVENDAS'!D:D,Insights!A224,'IRAÊ MEL - REVENDAS'!#REF!,"Won"))</f>
        <v/>
      </c>
      <c r="D224" s="15" t="str">
        <f>IF(A224="","",SUMIFS('IRAÊ MEL - REVENDAS'!#REF!,'IRAÊ MEL - REVENDAS'!D:D,Insights!A224,'IRAÊ MEL - REVENDAS'!#REF!,"&lt;&gt;Won"))</f>
        <v/>
      </c>
      <c r="I224" s="6" t="str">
        <f>IF('Settings &amp; Instructions'!G225=0,"",'Settings &amp; Instructions'!G225)</f>
        <v/>
      </c>
      <c r="J224" s="16" t="str">
        <f>IF(I224="","",IFERROR(COUNTIFS('IRAÊ MEL - REVENDAS'!#REF!,"Won",'IRAÊ MEL - REVENDAS'!D:D,Insights!I224)/SUM(COUNTIFS('IRAÊ MEL - REVENDAS'!#REF!,{"Won","Lost"},'IRAÊ MEL - REVENDAS'!D:D,Insights!I224)),0))</f>
        <v/>
      </c>
    </row>
    <row r="225" spans="2:10" ht="24.95" customHeight="1">
      <c r="B225" s="15"/>
      <c r="C225" s="15" t="str">
        <f>IF(A225="","",SUMIFS('IRAÊ MEL - REVENDAS'!#REF!,'IRAÊ MEL - REVENDAS'!D:D,Insights!A225,'IRAÊ MEL - REVENDAS'!#REF!,"Won"))</f>
        <v/>
      </c>
      <c r="D225" s="15" t="str">
        <f>IF(A225="","",SUMIFS('IRAÊ MEL - REVENDAS'!#REF!,'IRAÊ MEL - REVENDAS'!D:D,Insights!A225,'IRAÊ MEL - REVENDAS'!#REF!,"&lt;&gt;Won"))</f>
        <v/>
      </c>
      <c r="I225" s="6" t="str">
        <f>IF('Settings &amp; Instructions'!G226=0,"",'Settings &amp; Instructions'!G226)</f>
        <v/>
      </c>
      <c r="J225" s="16" t="str">
        <f>IF(I225="","",IFERROR(COUNTIFS('IRAÊ MEL - REVENDAS'!#REF!,"Won",'IRAÊ MEL - REVENDAS'!D:D,Insights!I225)/SUM(COUNTIFS('IRAÊ MEL - REVENDAS'!#REF!,{"Won","Lost"},'IRAÊ MEL - REVENDAS'!D:D,Insights!I225)),0))</f>
        <v/>
      </c>
    </row>
    <row r="226" spans="2:10" ht="24.95" customHeight="1">
      <c r="B226" s="15"/>
      <c r="C226" s="15" t="str">
        <f>IF(A226="","",SUMIFS('IRAÊ MEL - REVENDAS'!#REF!,'IRAÊ MEL - REVENDAS'!D:D,Insights!A226,'IRAÊ MEL - REVENDAS'!#REF!,"Won"))</f>
        <v/>
      </c>
      <c r="D226" s="15" t="str">
        <f>IF(A226="","",SUMIFS('IRAÊ MEL - REVENDAS'!#REF!,'IRAÊ MEL - REVENDAS'!D:D,Insights!A226,'IRAÊ MEL - REVENDAS'!#REF!,"&lt;&gt;Won"))</f>
        <v/>
      </c>
      <c r="I226" s="6" t="str">
        <f>IF('Settings &amp; Instructions'!G227=0,"",'Settings &amp; Instructions'!G227)</f>
        <v/>
      </c>
      <c r="J226" s="16" t="str">
        <f>IF(I226="","",IFERROR(COUNTIFS('IRAÊ MEL - REVENDAS'!#REF!,"Won",'IRAÊ MEL - REVENDAS'!D:D,Insights!I226)/SUM(COUNTIFS('IRAÊ MEL - REVENDAS'!#REF!,{"Won","Lost"},'IRAÊ MEL - REVENDAS'!D:D,Insights!I226)),0))</f>
        <v/>
      </c>
    </row>
    <row r="227" spans="2:10" ht="24.95" customHeight="1">
      <c r="B227" s="15"/>
      <c r="C227" s="15" t="str">
        <f>IF(A227="","",SUMIFS('IRAÊ MEL - REVENDAS'!#REF!,'IRAÊ MEL - REVENDAS'!D:D,Insights!A227,'IRAÊ MEL - REVENDAS'!#REF!,"Won"))</f>
        <v/>
      </c>
      <c r="D227" s="15" t="str">
        <f>IF(A227="","",SUMIFS('IRAÊ MEL - REVENDAS'!#REF!,'IRAÊ MEL - REVENDAS'!D:D,Insights!A227,'IRAÊ MEL - REVENDAS'!#REF!,"&lt;&gt;Won"))</f>
        <v/>
      </c>
      <c r="I227" s="6" t="str">
        <f>IF('Settings &amp; Instructions'!G228=0,"",'Settings &amp; Instructions'!G228)</f>
        <v/>
      </c>
      <c r="J227" s="16" t="str">
        <f>IF(I227="","",IFERROR(COUNTIFS('IRAÊ MEL - REVENDAS'!#REF!,"Won",'IRAÊ MEL - REVENDAS'!D:D,Insights!I227)/SUM(COUNTIFS('IRAÊ MEL - REVENDAS'!#REF!,{"Won","Lost"},'IRAÊ MEL - REVENDAS'!D:D,Insights!I227)),0))</f>
        <v/>
      </c>
    </row>
    <row r="228" spans="2:10" ht="24.95" customHeight="1">
      <c r="B228" s="15"/>
      <c r="C228" s="15" t="str">
        <f>IF(A228="","",SUMIFS('IRAÊ MEL - REVENDAS'!#REF!,'IRAÊ MEL - REVENDAS'!D:D,Insights!A228,'IRAÊ MEL - REVENDAS'!#REF!,"Won"))</f>
        <v/>
      </c>
      <c r="D228" s="15" t="str">
        <f>IF(A228="","",SUMIFS('IRAÊ MEL - REVENDAS'!#REF!,'IRAÊ MEL - REVENDAS'!D:D,Insights!A228,'IRAÊ MEL - REVENDAS'!#REF!,"&lt;&gt;Won"))</f>
        <v/>
      </c>
      <c r="I228" s="6" t="str">
        <f>IF('Settings &amp; Instructions'!A240=0,"",'Settings &amp; Instructions'!A240)</f>
        <v/>
      </c>
      <c r="J228" s="16" t="str">
        <f>IF(I228="","",IFERROR(COUNTIFS('IRAÊ MEL - REVENDAS'!#REF!,"Won",'IRAÊ MEL - REVENDAS'!D:D,Insights!I228)/SUM(COUNTIFS('IRAÊ MEL - REVENDAS'!#REF!,{"Won","Lost"},'IRAÊ MEL - REVENDAS'!D:D,Insights!I228)),0))</f>
        <v/>
      </c>
    </row>
    <row r="229" spans="2:10" ht="24.95" customHeight="1">
      <c r="B229" s="15"/>
      <c r="C229" s="15" t="str">
        <f>IF(A229="","",SUMIFS('IRAÊ MEL - REVENDAS'!#REF!,'IRAÊ MEL - REVENDAS'!D:D,Insights!A229,'IRAÊ MEL - REVENDAS'!#REF!,"Won"))</f>
        <v/>
      </c>
      <c r="D229" s="15" t="str">
        <f>IF(A229="","",SUMIFS('IRAÊ MEL - REVENDAS'!#REF!,'IRAÊ MEL - REVENDAS'!D:D,Insights!A229,'IRAÊ MEL - REVENDAS'!#REF!,"&lt;&gt;Won"))</f>
        <v/>
      </c>
      <c r="I229" s="6" t="str">
        <f>IF('Settings &amp; Instructions'!A241=0,"",'Settings &amp; Instructions'!A241)</f>
        <v/>
      </c>
      <c r="J229" s="16" t="str">
        <f>IF(I229="","",IFERROR(COUNTIFS('IRAÊ MEL - REVENDAS'!#REF!,"Won",'IRAÊ MEL - REVENDAS'!D:D,Insights!I229)/SUM(COUNTIFS('IRAÊ MEL - REVENDAS'!#REF!,{"Won","Lost"},'IRAÊ MEL - REVENDAS'!D:D,Insights!I229)),0))</f>
        <v/>
      </c>
    </row>
    <row r="230" spans="2:10" ht="24.95" customHeight="1">
      <c r="B230" s="15"/>
      <c r="C230" s="15" t="str">
        <f>IF(A230="","",SUMIFS('IRAÊ MEL - REVENDAS'!#REF!,'IRAÊ MEL - REVENDAS'!D:D,Insights!A230,'IRAÊ MEL - REVENDAS'!#REF!,"Won"))</f>
        <v/>
      </c>
      <c r="D230" s="15" t="str">
        <f>IF(A230="","",SUMIFS('IRAÊ MEL - REVENDAS'!#REF!,'IRAÊ MEL - REVENDAS'!D:D,Insights!A230,'IRAÊ MEL - REVENDAS'!#REF!,"&lt;&gt;Won"))</f>
        <v/>
      </c>
      <c r="J230" s="16" t="str">
        <f>IF(I230="","",IFERROR(COUNTIFS('IRAÊ MEL - REVENDAS'!#REF!,"Won",'IRAÊ MEL - REVENDAS'!D:D,Insights!I230)/SUM(COUNTIFS('IRAÊ MEL - REVENDAS'!#REF!,{"Won","Lost"},'IRAÊ MEL - REVENDAS'!D:D,Insights!I230)),0))</f>
        <v/>
      </c>
    </row>
    <row r="231" spans="2:10" ht="24.95" customHeight="1">
      <c r="B231" s="15"/>
      <c r="C231" s="15" t="str">
        <f>IF(A231="","",SUMIFS('IRAÊ MEL - REVENDAS'!#REF!,'IRAÊ MEL - REVENDAS'!D:D,Insights!A231,'IRAÊ MEL - REVENDAS'!#REF!,"Won"))</f>
        <v/>
      </c>
      <c r="D231" s="15" t="str">
        <f>IF(A231="","",SUMIFS('IRAÊ MEL - REVENDAS'!#REF!,'IRAÊ MEL - REVENDAS'!D:D,Insights!A231,'IRAÊ MEL - REVENDAS'!#REF!,"&lt;&gt;Won"))</f>
        <v/>
      </c>
      <c r="J231" s="16" t="str">
        <f>IF(I231="","",IFERROR(COUNTIFS('IRAÊ MEL - REVENDAS'!#REF!,"Won",'IRAÊ MEL - REVENDAS'!D:D,Insights!I231)/SUM(COUNTIFS('IRAÊ MEL - REVENDAS'!#REF!,{"Won","Lost"},'IRAÊ MEL - REVENDAS'!D:D,Insights!I231)),0))</f>
        <v/>
      </c>
    </row>
    <row r="232" spans="2:10" ht="24.95" customHeight="1">
      <c r="B232" s="15"/>
      <c r="C232" s="15" t="str">
        <f>IF(A232="","",SUMIFS('IRAÊ MEL - REVENDAS'!#REF!,'IRAÊ MEL - REVENDAS'!D:D,Insights!A232,'IRAÊ MEL - REVENDAS'!#REF!,"Won"))</f>
        <v/>
      </c>
      <c r="D232" s="15" t="str">
        <f>IF(A232="","",SUMIFS('IRAÊ MEL - REVENDAS'!#REF!,'IRAÊ MEL - REVENDAS'!D:D,Insights!A232,'IRAÊ MEL - REVENDAS'!#REF!,"&lt;&gt;Won"))</f>
        <v/>
      </c>
      <c r="J232" s="16" t="str">
        <f>IF(I232="","",IFERROR(COUNTIFS('IRAÊ MEL - REVENDAS'!#REF!,"Won",'IRAÊ MEL - REVENDAS'!D:D,Insights!I232)/SUM(COUNTIFS('IRAÊ MEL - REVENDAS'!#REF!,{"Won","Lost"},'IRAÊ MEL - REVENDAS'!D:D,Insights!I232)),0))</f>
        <v/>
      </c>
    </row>
    <row r="233" spans="2:10" ht="24.95" customHeight="1">
      <c r="B233" s="15"/>
      <c r="C233" s="15" t="str">
        <f>IF(A233="","",SUMIFS('IRAÊ MEL - REVENDAS'!#REF!,'IRAÊ MEL - REVENDAS'!D:D,Insights!A233,'IRAÊ MEL - REVENDAS'!#REF!,"Won"))</f>
        <v/>
      </c>
      <c r="D233" s="15" t="str">
        <f>IF(A233="","",SUMIFS('IRAÊ MEL - REVENDAS'!#REF!,'IRAÊ MEL - REVENDAS'!D:D,Insights!A233,'IRAÊ MEL - REVENDAS'!#REF!,"&lt;&gt;Won"))</f>
        <v/>
      </c>
      <c r="J233" s="16" t="str">
        <f>IF(I233="","",IFERROR(COUNTIFS('IRAÊ MEL - REVENDAS'!#REF!,"Won",'IRAÊ MEL - REVENDAS'!D:D,Insights!I233)/SUM(COUNTIFS('IRAÊ MEL - REVENDAS'!#REF!,{"Won","Lost"},'IRAÊ MEL - REVENDAS'!D:D,Insights!I233)),0))</f>
        <v/>
      </c>
    </row>
    <row r="234" spans="2:10" ht="24.95" customHeight="1">
      <c r="B234" s="15"/>
      <c r="C234" s="15" t="str">
        <f>IF(A234="","",SUMIFS('IRAÊ MEL - REVENDAS'!#REF!,'IRAÊ MEL - REVENDAS'!D:D,Insights!A234,'IRAÊ MEL - REVENDAS'!#REF!,"Won"))</f>
        <v/>
      </c>
      <c r="D234" s="15" t="str">
        <f>IF(A234="","",SUMIFS('IRAÊ MEL - REVENDAS'!#REF!,'IRAÊ MEL - REVENDAS'!D:D,Insights!A234,'IRAÊ MEL - REVENDAS'!#REF!,"&lt;&gt;Won"))</f>
        <v/>
      </c>
      <c r="J234" s="16" t="str">
        <f>IF(I234="","",IFERROR(COUNTIFS('IRAÊ MEL - REVENDAS'!#REF!,"Won",'IRAÊ MEL - REVENDAS'!D:D,Insights!I234)/SUM(COUNTIFS('IRAÊ MEL - REVENDAS'!#REF!,{"Won","Lost"},'IRAÊ MEL - REVENDAS'!D:D,Insights!I234)),0))</f>
        <v/>
      </c>
    </row>
    <row r="235" spans="2:10" ht="24.95" customHeight="1">
      <c r="B235" s="15"/>
      <c r="C235" s="15" t="str">
        <f>IF(A235="","",SUMIFS('IRAÊ MEL - REVENDAS'!#REF!,'IRAÊ MEL - REVENDAS'!D:D,Insights!A235,'IRAÊ MEL - REVENDAS'!#REF!,"Won"))</f>
        <v/>
      </c>
      <c r="D235" s="15" t="str">
        <f>IF(A235="","",SUMIFS('IRAÊ MEL - REVENDAS'!#REF!,'IRAÊ MEL - REVENDAS'!D:D,Insights!A235,'IRAÊ MEL - REVENDAS'!#REF!,"&lt;&gt;Won"))</f>
        <v/>
      </c>
      <c r="J235" s="16" t="str">
        <f>IF(I235="","",IFERROR(COUNTIFS('IRAÊ MEL - REVENDAS'!#REF!,"Won",'IRAÊ MEL - REVENDAS'!D:D,Insights!I235)/SUM(COUNTIFS('IRAÊ MEL - REVENDAS'!#REF!,{"Won","Lost"},'IRAÊ MEL - REVENDAS'!D:D,Insights!I235)),0))</f>
        <v/>
      </c>
    </row>
    <row r="236" spans="2:10" ht="24.95" customHeight="1">
      <c r="B236" s="15"/>
      <c r="C236" s="15" t="str">
        <f>IF(A236="","",SUMIFS('IRAÊ MEL - REVENDAS'!#REF!,'IRAÊ MEL - REVENDAS'!D:D,Insights!A236,'IRAÊ MEL - REVENDAS'!#REF!,"Won"))</f>
        <v/>
      </c>
      <c r="D236" s="15" t="str">
        <f>IF(A236="","",SUMIFS('IRAÊ MEL - REVENDAS'!#REF!,'IRAÊ MEL - REVENDAS'!D:D,Insights!A236,'IRAÊ MEL - REVENDAS'!#REF!,"&lt;&gt;Won"))</f>
        <v/>
      </c>
      <c r="J236" s="16" t="str">
        <f>IF(I236="","",IFERROR(COUNTIFS('IRAÊ MEL - REVENDAS'!#REF!,"Won",'IRAÊ MEL - REVENDAS'!D:D,Insights!I236)/SUM(COUNTIFS('IRAÊ MEL - REVENDAS'!#REF!,{"Won","Lost"},'IRAÊ MEL - REVENDAS'!D:D,Insights!I236)),0))</f>
        <v/>
      </c>
    </row>
    <row r="237" spans="2:10" ht="24.95" customHeight="1">
      <c r="B237" s="15"/>
      <c r="C237" s="15" t="str">
        <f>IF(A237="","",SUMIFS('IRAÊ MEL - REVENDAS'!#REF!,'IRAÊ MEL - REVENDAS'!D:D,Insights!A237,'IRAÊ MEL - REVENDAS'!#REF!,"Won"))</f>
        <v/>
      </c>
      <c r="D237" s="15" t="str">
        <f>IF(A237="","",SUMIFS('IRAÊ MEL - REVENDAS'!#REF!,'IRAÊ MEL - REVENDAS'!D:D,Insights!A237,'IRAÊ MEL - REVENDAS'!#REF!,"&lt;&gt;Won"))</f>
        <v/>
      </c>
      <c r="J237" s="16" t="str">
        <f>IF(I237="","",IFERROR(COUNTIFS('IRAÊ MEL - REVENDAS'!#REF!,"Won",'IRAÊ MEL - REVENDAS'!D:D,Insights!I237)/SUM(COUNTIFS('IRAÊ MEL - REVENDAS'!#REF!,{"Won","Lost"},'IRAÊ MEL - REVENDAS'!D:D,Insights!I237)),0))</f>
        <v/>
      </c>
    </row>
    <row r="238" spans="2:10" ht="24.95" customHeight="1">
      <c r="B238" s="15"/>
      <c r="C238" s="15" t="str">
        <f>IF(A238="","",SUMIFS('IRAÊ MEL - REVENDAS'!#REF!,'IRAÊ MEL - REVENDAS'!D:D,Insights!A238,'IRAÊ MEL - REVENDAS'!#REF!,"Won"))</f>
        <v/>
      </c>
      <c r="D238" s="15" t="str">
        <f>IF(A238="","",SUMIFS('IRAÊ MEL - REVENDAS'!#REF!,'IRAÊ MEL - REVENDAS'!D:D,Insights!A238,'IRAÊ MEL - REVENDAS'!#REF!,"&lt;&gt;Won"))</f>
        <v/>
      </c>
      <c r="J238" s="16" t="str">
        <f>IF(I238="","",IFERROR(COUNTIFS('IRAÊ MEL - REVENDAS'!#REF!,"Won",'IRAÊ MEL - REVENDAS'!D:D,Insights!I238)/SUM(COUNTIFS('IRAÊ MEL - REVENDAS'!#REF!,{"Won","Lost"},'IRAÊ MEL - REVENDAS'!D:D,Insights!I238)),0))</f>
        <v/>
      </c>
    </row>
    <row r="239" spans="2:10" ht="24.95" customHeight="1">
      <c r="B239" s="15"/>
      <c r="C239" s="15" t="str">
        <f>IF(A239="","",SUMIFS('IRAÊ MEL - REVENDAS'!#REF!,'IRAÊ MEL - REVENDAS'!D:D,Insights!A239,'IRAÊ MEL - REVENDAS'!#REF!,"Won"))</f>
        <v/>
      </c>
      <c r="D239" s="15" t="str">
        <f>IF(A239="","",SUMIFS('IRAÊ MEL - REVENDAS'!#REF!,'IRAÊ MEL - REVENDAS'!D:D,Insights!A239,'IRAÊ MEL - REVENDAS'!#REF!,"&lt;&gt;Won"))</f>
        <v/>
      </c>
      <c r="J239" s="16" t="str">
        <f>IF(I239="","",IFERROR(COUNTIFS('IRAÊ MEL - REVENDAS'!#REF!,"Won",'IRAÊ MEL - REVENDAS'!D:D,Insights!I239)/SUM(COUNTIFS('IRAÊ MEL - REVENDAS'!#REF!,{"Won","Lost"},'IRAÊ MEL - REVENDAS'!D:D,Insights!I239)),0))</f>
        <v/>
      </c>
    </row>
    <row r="240" spans="2:10">
      <c r="B240" s="15"/>
      <c r="C240" s="15" t="str">
        <f>IF(A240="","",SUMIFS('IRAÊ MEL - REVENDAS'!#REF!,'IRAÊ MEL - REVENDAS'!D:D,Insights!A240,'IRAÊ MEL - REVENDAS'!#REF!,"Won"))</f>
        <v/>
      </c>
      <c r="D240" s="15" t="str">
        <f>IF(A240="","",SUMIFS('IRAÊ MEL - REVENDAS'!#REF!,'IRAÊ MEL - REVENDAS'!D:D,Insights!A240,'IRAÊ MEL - REVENDAS'!#REF!,"&lt;&gt;Won"))</f>
        <v/>
      </c>
      <c r="J240" s="16" t="str">
        <f>IF(I240="","",IFERROR(COUNTIFS('IRAÊ MEL - REVENDAS'!#REF!,"Won",'IRAÊ MEL - REVENDAS'!D:D,Insights!I240)/SUM(COUNTIFS('IRAÊ MEL - REVENDAS'!#REF!,{"Won","Lost"},'IRAÊ MEL - REVENDAS'!D:D,Insights!I240)),0))</f>
        <v/>
      </c>
    </row>
    <row r="241" spans="2:10">
      <c r="B241" s="15"/>
      <c r="C241" s="15" t="str">
        <f>IF(A241="","",SUMIFS('IRAÊ MEL - REVENDAS'!#REF!,'IRAÊ MEL - REVENDAS'!D:D,Insights!A241,'IRAÊ MEL - REVENDAS'!#REF!,"Won"))</f>
        <v/>
      </c>
      <c r="D241" s="15" t="str">
        <f>IF(A241="","",SUMIFS('IRAÊ MEL - REVENDAS'!#REF!,'IRAÊ MEL - REVENDAS'!D:D,Insights!A241,'IRAÊ MEL - REVENDAS'!#REF!,"&lt;&gt;Won"))</f>
        <v/>
      </c>
      <c r="J241" s="16" t="str">
        <f>IF(I241="","",IFERROR(COUNTIFS('IRAÊ MEL - REVENDAS'!#REF!,"Won",'IRAÊ MEL - REVENDAS'!D:D,Insights!I241)/SUM(COUNTIFS('IRAÊ MEL - REVENDAS'!#REF!,{"Won","Lost"},'IRAÊ MEL - REVENDAS'!D:D,Insights!I241)),0))</f>
        <v/>
      </c>
    </row>
    <row r="242" spans="2:10">
      <c r="B242" s="15"/>
      <c r="C242" s="15" t="str">
        <f>IF(A242="","",SUMIFS('IRAÊ MEL - REVENDAS'!#REF!,'IRAÊ MEL - REVENDAS'!D:D,Insights!A242,'IRAÊ MEL - REVENDAS'!#REF!,"Won"))</f>
        <v/>
      </c>
      <c r="D242" s="15" t="str">
        <f>IF(A242="","",SUMIFS('IRAÊ MEL - REVENDAS'!#REF!,'IRAÊ MEL - REVENDAS'!D:D,Insights!A242,'IRAÊ MEL - REVENDAS'!#REF!,"&lt;&gt;Won"))</f>
        <v/>
      </c>
      <c r="J242" s="16" t="str">
        <f>IF(I242="","",IFERROR(COUNTIFS('IRAÊ MEL - REVENDAS'!#REF!,"Won",'IRAÊ MEL - REVENDAS'!D:D,Insights!I242)/SUM(COUNTIFS('IRAÊ MEL - REVENDAS'!#REF!,{"Won","Lost"},'IRAÊ MEL - REVENDAS'!D:D,Insights!I242)),0))</f>
        <v/>
      </c>
    </row>
    <row r="243" spans="2:10">
      <c r="B243" s="15"/>
      <c r="C243" s="15" t="str">
        <f>IF(A243="","",SUMIFS('IRAÊ MEL - REVENDAS'!#REF!,'IRAÊ MEL - REVENDAS'!D:D,Insights!A243,'IRAÊ MEL - REVENDAS'!#REF!,"Won"))</f>
        <v/>
      </c>
      <c r="D243" s="15" t="str">
        <f>IF(A243="","",SUMIFS('IRAÊ MEL - REVENDAS'!#REF!,'IRAÊ MEL - REVENDAS'!D:D,Insights!A243,'IRAÊ MEL - REVENDAS'!#REF!,"&lt;&gt;Won"))</f>
        <v/>
      </c>
      <c r="J243" s="16" t="str">
        <f>IF(I243="","",IFERROR(COUNTIFS('IRAÊ MEL - REVENDAS'!#REF!,"Won",'IRAÊ MEL - REVENDAS'!D:D,Insights!I243)/SUM(COUNTIFS('IRAÊ MEL - REVENDAS'!#REF!,{"Won","Lost"},'IRAÊ MEL - REVENDAS'!D:D,Insights!I243)),0))</f>
        <v/>
      </c>
    </row>
    <row r="244" spans="2:10">
      <c r="B244" s="15"/>
      <c r="C244" s="15" t="str">
        <f>IF(A244="","",SUMIFS('IRAÊ MEL - REVENDAS'!#REF!,'IRAÊ MEL - REVENDAS'!D:D,Insights!A244,'IRAÊ MEL - REVENDAS'!#REF!,"Won"))</f>
        <v/>
      </c>
      <c r="D244" s="15" t="str">
        <f>IF(A244="","",SUMIFS('IRAÊ MEL - REVENDAS'!#REF!,'IRAÊ MEL - REVENDAS'!D:D,Insights!A244,'IRAÊ MEL - REVENDAS'!#REF!,"&lt;&gt;Won"))</f>
        <v/>
      </c>
      <c r="J244" s="16" t="str">
        <f>IF(I244="","",IFERROR(COUNTIFS('IRAÊ MEL - REVENDAS'!#REF!,"Won",'IRAÊ MEL - REVENDAS'!D:D,Insights!I244)/SUM(COUNTIFS('IRAÊ MEL - REVENDAS'!#REF!,{"Won","Lost"},'IRAÊ MEL - REVENDAS'!D:D,Insights!I244)),0))</f>
        <v/>
      </c>
    </row>
    <row r="245" spans="2:10">
      <c r="B245" s="15"/>
      <c r="C245" s="15" t="str">
        <f>IF(A245="","",SUMIFS('IRAÊ MEL - REVENDAS'!#REF!,'IRAÊ MEL - REVENDAS'!D:D,Insights!A245,'IRAÊ MEL - REVENDAS'!#REF!,"Won"))</f>
        <v/>
      </c>
      <c r="D245" s="15" t="str">
        <f>IF(A245="","",SUMIFS('IRAÊ MEL - REVENDAS'!#REF!,'IRAÊ MEL - REVENDAS'!D:D,Insights!A245,'IRAÊ MEL - REVENDAS'!#REF!,"&lt;&gt;Won"))</f>
        <v/>
      </c>
      <c r="J245" s="16" t="str">
        <f>IF(I245="","",IFERROR(COUNTIFS('IRAÊ MEL - REVENDAS'!#REF!,"Won",'IRAÊ MEL - REVENDAS'!D:D,Insights!I245)/SUM(COUNTIFS('IRAÊ MEL - REVENDAS'!#REF!,{"Won","Lost"},'IRAÊ MEL - REVENDAS'!D:D,Insights!I245)),0))</f>
        <v/>
      </c>
    </row>
    <row r="246" spans="2:10">
      <c r="B246" s="15"/>
      <c r="C246" s="15" t="str">
        <f>IF(A246="","",SUMIFS('IRAÊ MEL - REVENDAS'!#REF!,'IRAÊ MEL - REVENDAS'!D:D,Insights!A246,'IRAÊ MEL - REVENDAS'!#REF!,"Won"))</f>
        <v/>
      </c>
      <c r="D246" s="15" t="str">
        <f>IF(A246="","",SUMIFS('IRAÊ MEL - REVENDAS'!#REF!,'IRAÊ MEL - REVENDAS'!D:D,Insights!A246,'IRAÊ MEL - REVENDAS'!#REF!,"&lt;&gt;Won"))</f>
        <v/>
      </c>
      <c r="J246" s="16" t="str">
        <f>IF(I246="","",IFERROR(COUNTIFS('IRAÊ MEL - REVENDAS'!#REF!,"Won",'IRAÊ MEL - REVENDAS'!D:D,Insights!I246)/SUM(COUNTIFS('IRAÊ MEL - REVENDAS'!#REF!,{"Won","Lost"},'IRAÊ MEL - REVENDAS'!D:D,Insights!I246)),0))</f>
        <v/>
      </c>
    </row>
    <row r="247" spans="2:10">
      <c r="B247" s="15"/>
      <c r="C247" s="15" t="str">
        <f>IF(A247="","",SUMIFS('IRAÊ MEL - REVENDAS'!#REF!,'IRAÊ MEL - REVENDAS'!D:D,Insights!A247,'IRAÊ MEL - REVENDAS'!#REF!,"Won"))</f>
        <v/>
      </c>
      <c r="D247" s="15" t="str">
        <f>IF(A247="","",SUMIFS('IRAÊ MEL - REVENDAS'!#REF!,'IRAÊ MEL - REVENDAS'!D:D,Insights!A247,'IRAÊ MEL - REVENDAS'!#REF!,"&lt;&gt;Won"))</f>
        <v/>
      </c>
      <c r="J247" s="16" t="str">
        <f>IF(I247="","",IFERROR(COUNTIFS('IRAÊ MEL - REVENDAS'!#REF!,"Won",'IRAÊ MEL - REVENDAS'!D:D,Insights!I247)/SUM(COUNTIFS('IRAÊ MEL - REVENDAS'!#REF!,{"Won","Lost"},'IRAÊ MEL - REVENDAS'!D:D,Insights!I247)),0))</f>
        <v/>
      </c>
    </row>
    <row r="248" spans="2:10">
      <c r="B248" s="15"/>
      <c r="C248" s="15" t="str">
        <f>IF(A248="","",SUMIFS('IRAÊ MEL - REVENDAS'!#REF!,'IRAÊ MEL - REVENDAS'!D:D,Insights!A248,'IRAÊ MEL - REVENDAS'!#REF!,"Won"))</f>
        <v/>
      </c>
      <c r="D248" s="15" t="str">
        <f>IF(A248="","",SUMIFS('IRAÊ MEL - REVENDAS'!#REF!,'IRAÊ MEL - REVENDAS'!D:D,Insights!A248,'IRAÊ MEL - REVENDAS'!#REF!,"&lt;&gt;Won"))</f>
        <v/>
      </c>
      <c r="J248" s="16" t="str">
        <f>IF(I248="","",IFERROR(COUNTIFS('IRAÊ MEL - REVENDAS'!#REF!,"Won",'IRAÊ MEL - REVENDAS'!D:D,Insights!I248)/SUM(COUNTIFS('IRAÊ MEL - REVENDAS'!#REF!,{"Won","Lost"},'IRAÊ MEL - REVENDAS'!D:D,Insights!I248)),0))</f>
        <v/>
      </c>
    </row>
    <row r="249" spans="2:10">
      <c r="B249" s="15"/>
      <c r="C249" s="15" t="str">
        <f>IF(A249="","",SUMIFS('IRAÊ MEL - REVENDAS'!#REF!,'IRAÊ MEL - REVENDAS'!D:D,Insights!A249,'IRAÊ MEL - REVENDAS'!#REF!,"Won"))</f>
        <v/>
      </c>
      <c r="D249" s="15" t="str">
        <f>IF(A249="","",SUMIFS('IRAÊ MEL - REVENDAS'!#REF!,'IRAÊ MEL - REVENDAS'!D:D,Insights!A249,'IRAÊ MEL - REVENDAS'!#REF!,"&lt;&gt;Won"))</f>
        <v/>
      </c>
      <c r="J249" s="16" t="str">
        <f>IF(I249="","",IFERROR(COUNTIFS('IRAÊ MEL - REVENDAS'!#REF!,"Won",'IRAÊ MEL - REVENDAS'!D:D,Insights!I249)/SUM(COUNTIFS('IRAÊ MEL - REVENDAS'!#REF!,{"Won","Lost"},'IRAÊ MEL - REVENDAS'!D:D,Insights!I249)),0))</f>
        <v/>
      </c>
    </row>
    <row r="250" spans="2:10">
      <c r="B250" s="15"/>
      <c r="C250" s="15" t="str">
        <f>IF(A250="","",SUMIFS('IRAÊ MEL - REVENDAS'!#REF!,'IRAÊ MEL - REVENDAS'!D:D,Insights!A250,'IRAÊ MEL - REVENDAS'!#REF!,"Won"))</f>
        <v/>
      </c>
      <c r="D250" s="15" t="str">
        <f>IF(A250="","",SUMIFS('IRAÊ MEL - REVENDAS'!#REF!,'IRAÊ MEL - REVENDAS'!D:D,Insights!A250,'IRAÊ MEL - REVENDAS'!#REF!,"&lt;&gt;Won"))</f>
        <v/>
      </c>
      <c r="J250" s="16" t="str">
        <f>IF(I250="","",IFERROR(COUNTIFS('IRAÊ MEL - REVENDAS'!#REF!,"Won",'IRAÊ MEL - REVENDAS'!D:D,Insights!I250)/SUM(COUNTIFS('IRAÊ MEL - REVENDAS'!#REF!,{"Won","Lost"},'IRAÊ MEL - REVENDAS'!D:D,Insights!I250)),0))</f>
        <v/>
      </c>
    </row>
    <row r="251" spans="2:10">
      <c r="B251" s="15"/>
      <c r="C251" s="15" t="str">
        <f>IF(A251="","",SUMIFS('IRAÊ MEL - REVENDAS'!#REF!,'IRAÊ MEL - REVENDAS'!D:D,Insights!A251,'IRAÊ MEL - REVENDAS'!#REF!,"Won"))</f>
        <v/>
      </c>
      <c r="D251" s="15" t="str">
        <f>IF(A251="","",SUMIFS('IRAÊ MEL - REVENDAS'!#REF!,'IRAÊ MEL - REVENDAS'!D:D,Insights!A251,'IRAÊ MEL - REVENDAS'!#REF!,"&lt;&gt;Won"))</f>
        <v/>
      </c>
      <c r="J251" s="16" t="str">
        <f>IF(I251="","",IFERROR(COUNTIFS('IRAÊ MEL - REVENDAS'!#REF!,"Won",'IRAÊ MEL - REVENDAS'!D:D,Insights!I251)/SUM(COUNTIFS('IRAÊ MEL - REVENDAS'!#REF!,{"Won","Lost"},'IRAÊ MEL - REVENDAS'!D:D,Insights!I251)),0))</f>
        <v/>
      </c>
    </row>
    <row r="252" spans="2:10">
      <c r="C252" s="15" t="str">
        <f>IF(A252="","",SUMIFS('IRAÊ MEL - REVENDAS'!#REF!,'IRAÊ MEL - REVENDAS'!D:D,Insights!A252,'IRAÊ MEL - REVENDAS'!#REF!,"Won"))</f>
        <v/>
      </c>
      <c r="D252" s="15" t="str">
        <f>IF(A252="","",SUMIFS('IRAÊ MEL - REVENDAS'!#REF!,'IRAÊ MEL - REVENDAS'!D:D,Insights!A252,'IRAÊ MEL - REVENDAS'!#REF!,"&lt;&gt;Won"))</f>
        <v/>
      </c>
      <c r="J252" s="16" t="str">
        <f>IF(I252="","",IFERROR(COUNTIFS('IRAÊ MEL - REVENDAS'!#REF!,"Won",'IRAÊ MEL - REVENDAS'!D:D,Insights!I252)/SUM(COUNTIFS('IRAÊ MEL - REVENDAS'!#REF!,{"Won","Lost"},'IRAÊ MEL - REVENDAS'!D:D,Insights!I252)),0))</f>
        <v/>
      </c>
    </row>
    <row r="253" spans="2:10">
      <c r="C253" s="15" t="str">
        <f>IF(A253="","",SUMIFS('IRAÊ MEL - REVENDAS'!#REF!,'IRAÊ MEL - REVENDAS'!D:D,Insights!A253,'IRAÊ MEL - REVENDAS'!#REF!,"Won"))</f>
        <v/>
      </c>
      <c r="D253" s="15" t="str">
        <f>IF(A253="","",SUMIFS('IRAÊ MEL - REVENDAS'!#REF!,'IRAÊ MEL - REVENDAS'!D:D,Insights!A253,'IRAÊ MEL - REVENDAS'!#REF!,"&lt;&gt;Won"))</f>
        <v/>
      </c>
      <c r="J253" s="16" t="str">
        <f>IF(I253="","",IFERROR(COUNTIFS('IRAÊ MEL - REVENDAS'!#REF!,"Won",'IRAÊ MEL - REVENDAS'!D:D,Insights!I253)/SUM(COUNTIFS('IRAÊ MEL - REVENDAS'!#REF!,{"Won","Lost"},'IRAÊ MEL - REVENDAS'!D:D,Insights!I253)),0))</f>
        <v/>
      </c>
    </row>
    <row r="254" spans="2:10">
      <c r="C254" s="15" t="str">
        <f>IF(A254="","",SUMIFS('IRAÊ MEL - REVENDAS'!#REF!,'IRAÊ MEL - REVENDAS'!D:D,Insights!A254,'IRAÊ MEL - REVENDAS'!#REF!,"Won"))</f>
        <v/>
      </c>
      <c r="D254" s="15" t="str">
        <f>IF(A254="","",SUMIFS('IRAÊ MEL - REVENDAS'!#REF!,'IRAÊ MEL - REVENDAS'!D:D,Insights!A254,'IRAÊ MEL - REVENDAS'!#REF!,"&lt;&gt;Won"))</f>
        <v/>
      </c>
      <c r="J254" s="16" t="str">
        <f>IF(I254="","",IFERROR(COUNTIFS('IRAÊ MEL - REVENDAS'!#REF!,"Won",'IRAÊ MEL - REVENDAS'!D:D,Insights!I254)/SUM(COUNTIFS('IRAÊ MEL - REVENDAS'!#REF!,{"Won","Lost"},'IRAÊ MEL - REVENDAS'!D:D,Insights!I254)),0))</f>
        <v/>
      </c>
    </row>
    <row r="255" spans="2:10">
      <c r="C255" s="15" t="str">
        <f>IF(A255="","",SUMIFS('IRAÊ MEL - REVENDAS'!#REF!,'IRAÊ MEL - REVENDAS'!D:D,Insights!A255,'IRAÊ MEL - REVENDAS'!#REF!,"Won"))</f>
        <v/>
      </c>
      <c r="D255" s="15" t="str">
        <f>IF(A255="","",SUMIFS('IRAÊ MEL - REVENDAS'!#REF!,'IRAÊ MEL - REVENDAS'!D:D,Insights!A255,'IRAÊ MEL - REVENDAS'!#REF!,"&lt;&gt;Won"))</f>
        <v/>
      </c>
      <c r="J255" s="16" t="str">
        <f>IF(I255="","",IFERROR(COUNTIFS('IRAÊ MEL - REVENDAS'!#REF!,"Won",'IRAÊ MEL - REVENDAS'!D:D,Insights!I255)/SUM(COUNTIFS('IRAÊ MEL - REVENDAS'!#REF!,{"Won","Lost"},'IRAÊ MEL - REVENDAS'!D:D,Insights!I255)),0))</f>
        <v/>
      </c>
    </row>
    <row r="256" spans="2:10">
      <c r="C256" s="15" t="str">
        <f>IF(A256="","",SUMIFS('IRAÊ MEL - REVENDAS'!#REF!,'IRAÊ MEL - REVENDAS'!D:D,Insights!A256,'IRAÊ MEL - REVENDAS'!#REF!,"Won"))</f>
        <v/>
      </c>
      <c r="D256" s="15" t="str">
        <f>IF(A256="","",SUMIFS('IRAÊ MEL - REVENDAS'!#REF!,'IRAÊ MEL - REVENDAS'!D:D,Insights!A256,'IRAÊ MEL - REVENDAS'!#REF!,"&lt;&gt;Won"))</f>
        <v/>
      </c>
      <c r="J256" s="16" t="str">
        <f>IF(I256="","",IFERROR(COUNTIFS('IRAÊ MEL - REVENDAS'!#REF!,"Won",'IRAÊ MEL - REVENDAS'!D:D,Insights!I256)/SUM(COUNTIFS('IRAÊ MEL - REVENDAS'!#REF!,{"Won","Lost"},'IRAÊ MEL - REVENDAS'!D:D,Insights!I256)),0))</f>
        <v/>
      </c>
    </row>
    <row r="257" spans="3:10">
      <c r="C257" s="15" t="str">
        <f>IF(A257="","",SUMIFS('IRAÊ MEL - REVENDAS'!#REF!,'IRAÊ MEL - REVENDAS'!D:D,Insights!A257,'IRAÊ MEL - REVENDAS'!#REF!,"Won"))</f>
        <v/>
      </c>
      <c r="D257" s="15" t="str">
        <f>IF(A257="","",SUMIFS('IRAÊ MEL - REVENDAS'!#REF!,'IRAÊ MEL - REVENDAS'!D:D,Insights!A257,'IRAÊ MEL - REVENDAS'!#REF!,"&lt;&gt;Won"))</f>
        <v/>
      </c>
      <c r="J257" s="16" t="str">
        <f>IF(I257="","",IFERROR(COUNTIFS('IRAÊ MEL - REVENDAS'!#REF!,"Won",'IRAÊ MEL - REVENDAS'!D:D,Insights!I257)/SUM(COUNTIFS('IRAÊ MEL - REVENDAS'!#REF!,{"Won","Lost"},'IRAÊ MEL - REVENDAS'!D:D,Insights!I257)),0))</f>
        <v/>
      </c>
    </row>
    <row r="258" spans="3:10">
      <c r="C258" s="15" t="str">
        <f>IF(A258="","",SUMIFS('IRAÊ MEL - REVENDAS'!#REF!,'IRAÊ MEL - REVENDAS'!D:D,Insights!A258,'IRAÊ MEL - REVENDAS'!#REF!,"Won"))</f>
        <v/>
      </c>
      <c r="D258" s="15" t="str">
        <f>IF(A258="","",SUMIFS('IRAÊ MEL - REVENDAS'!#REF!,'IRAÊ MEL - REVENDAS'!D:D,Insights!A258,'IRAÊ MEL - REVENDAS'!#REF!,"&lt;&gt;Won"))</f>
        <v/>
      </c>
      <c r="J258" s="16" t="str">
        <f>IF(I258="","",IFERROR(COUNTIFS('IRAÊ MEL - REVENDAS'!#REF!,"Won",'IRAÊ MEL - REVENDAS'!D:D,Insights!I258)/SUM(COUNTIFS('IRAÊ MEL - REVENDAS'!#REF!,{"Won","Lost"},'IRAÊ MEL - REVENDAS'!D:D,Insights!I258)),0))</f>
        <v/>
      </c>
    </row>
    <row r="259" spans="3:10">
      <c r="C259" s="15" t="str">
        <f>IF(A259="","",SUMIFS('IRAÊ MEL - REVENDAS'!#REF!,'IRAÊ MEL - REVENDAS'!D:D,Insights!A259,'IRAÊ MEL - REVENDAS'!#REF!,"Won"))</f>
        <v/>
      </c>
      <c r="D259" s="15" t="str">
        <f>IF(A259="","",SUMIFS('IRAÊ MEL - REVENDAS'!#REF!,'IRAÊ MEL - REVENDAS'!D:D,Insights!A259,'IRAÊ MEL - REVENDAS'!#REF!,"&lt;&gt;Won"))</f>
        <v/>
      </c>
      <c r="J259" s="16" t="str">
        <f>IF(I259="","",IFERROR(COUNTIFS('IRAÊ MEL - REVENDAS'!#REF!,"Won",'IRAÊ MEL - REVENDAS'!D:D,Insights!I259)/SUM(COUNTIFS('IRAÊ MEL - REVENDAS'!#REF!,{"Won","Lost"},'IRAÊ MEL - REVENDAS'!D:D,Insights!I259)),0))</f>
        <v/>
      </c>
    </row>
    <row r="260" spans="3:10">
      <c r="C260" s="15" t="str">
        <f>IF(A260="","",SUMIFS('IRAÊ MEL - REVENDAS'!#REF!,'IRAÊ MEL - REVENDAS'!D:D,Insights!A260,'IRAÊ MEL - REVENDAS'!#REF!,"Won"))</f>
        <v/>
      </c>
      <c r="D260" s="15" t="str">
        <f>IF(A260="","",SUMIFS('IRAÊ MEL - REVENDAS'!#REF!,'IRAÊ MEL - REVENDAS'!D:D,Insights!A260,'IRAÊ MEL - REVENDAS'!#REF!,"&lt;&gt;Won"))</f>
        <v/>
      </c>
      <c r="J260" s="16" t="str">
        <f>IF(I260="","",IFERROR(COUNTIFS('IRAÊ MEL - REVENDAS'!#REF!,"Won",'IRAÊ MEL - REVENDAS'!D:D,Insights!I260)/SUM(COUNTIFS('IRAÊ MEL - REVENDAS'!#REF!,{"Won","Lost"},'IRAÊ MEL - REVENDAS'!D:D,Insights!I260)),0))</f>
        <v/>
      </c>
    </row>
    <row r="261" spans="3:10">
      <c r="C261" s="15" t="str">
        <f>IF(A261="","",SUMIFS('IRAÊ MEL - REVENDAS'!#REF!,'IRAÊ MEL - REVENDAS'!D:D,Insights!A261,'IRAÊ MEL - REVENDAS'!#REF!,"Won"))</f>
        <v/>
      </c>
      <c r="D261" s="15" t="str">
        <f>IF(A261="","",SUMIFS('IRAÊ MEL - REVENDAS'!#REF!,'IRAÊ MEL - REVENDAS'!D:D,Insights!A261,'IRAÊ MEL - REVENDAS'!#REF!,"&lt;&gt;Won"))</f>
        <v/>
      </c>
      <c r="J261" s="16" t="str">
        <f>IF(I261="","",IFERROR(COUNTIFS('IRAÊ MEL - REVENDAS'!#REF!,"Won",'IRAÊ MEL - REVENDAS'!D:D,Insights!I261)/SUM(COUNTIFS('IRAÊ MEL - REVENDAS'!#REF!,{"Won","Lost"},'IRAÊ MEL - REVENDAS'!D:D,Insights!I261)),0))</f>
        <v/>
      </c>
    </row>
    <row r="262" spans="3:10">
      <c r="C262" s="15" t="str">
        <f>IF(A262="","",SUMIFS('IRAÊ MEL - REVENDAS'!#REF!,'IRAÊ MEL - REVENDAS'!D:D,Insights!A262,'IRAÊ MEL - REVENDAS'!#REF!,"Won"))</f>
        <v/>
      </c>
      <c r="D262" s="15" t="str">
        <f>IF(A262="","",SUMIFS('IRAÊ MEL - REVENDAS'!#REF!,'IRAÊ MEL - REVENDAS'!D:D,Insights!A262,'IRAÊ MEL - REVENDAS'!#REF!,"&lt;&gt;Won"))</f>
        <v/>
      </c>
      <c r="J262" s="16" t="str">
        <f>IF(I262="","",IFERROR(COUNTIFS('IRAÊ MEL - REVENDAS'!#REF!,"Won",'IRAÊ MEL - REVENDAS'!D:D,Insights!I262)/SUM(COUNTIFS('IRAÊ MEL - REVENDAS'!#REF!,{"Won","Lost"},'IRAÊ MEL - REVENDAS'!D:D,Insights!I262)),0))</f>
        <v/>
      </c>
    </row>
    <row r="263" spans="3:10">
      <c r="C263" s="15" t="str">
        <f>IF(A263="","",SUMIFS('IRAÊ MEL - REVENDAS'!#REF!,'IRAÊ MEL - REVENDAS'!D:D,Insights!A263,'IRAÊ MEL - REVENDAS'!#REF!,"Won"))</f>
        <v/>
      </c>
      <c r="D263" s="15" t="str">
        <f>IF(A263="","",SUMIFS('IRAÊ MEL - REVENDAS'!#REF!,'IRAÊ MEL - REVENDAS'!D:D,Insights!A263,'IRAÊ MEL - REVENDAS'!#REF!,"&lt;&gt;Won"))</f>
        <v/>
      </c>
      <c r="J263" s="16" t="str">
        <f>IF(I263="","",IFERROR(COUNTIFS('IRAÊ MEL - REVENDAS'!#REF!,"Won",'IRAÊ MEL - REVENDAS'!D:D,Insights!I263)/SUM(COUNTIFS('IRAÊ MEL - REVENDAS'!#REF!,{"Won","Lost"},'IRAÊ MEL - REVENDAS'!D:D,Insights!I263)),0))</f>
        <v/>
      </c>
    </row>
    <row r="264" spans="3:10">
      <c r="C264" s="15" t="str">
        <f>IF(A264="","",SUMIFS('IRAÊ MEL - REVENDAS'!#REF!,'IRAÊ MEL - REVENDAS'!D:D,Insights!A264,'IRAÊ MEL - REVENDAS'!#REF!,"Won"))</f>
        <v/>
      </c>
      <c r="D264" s="15" t="str">
        <f>IF(A264="","",SUMIFS('IRAÊ MEL - REVENDAS'!#REF!,'IRAÊ MEL - REVENDAS'!D:D,Insights!A264,'IRAÊ MEL - REVENDAS'!#REF!,"&lt;&gt;Won"))</f>
        <v/>
      </c>
      <c r="J264" s="16" t="str">
        <f>IF(I264="","",IFERROR(COUNTIFS('IRAÊ MEL - REVENDAS'!#REF!,"Won",'IRAÊ MEL - REVENDAS'!D:D,Insights!I264)/SUM(COUNTIFS('IRAÊ MEL - REVENDAS'!#REF!,{"Won","Lost"},'IRAÊ MEL - REVENDAS'!D:D,Insights!I264)),0))</f>
        <v/>
      </c>
    </row>
    <row r="265" spans="3:10">
      <c r="C265" s="15" t="str">
        <f>IF(A265="","",SUMIFS('IRAÊ MEL - REVENDAS'!#REF!,'IRAÊ MEL - REVENDAS'!D:D,Insights!A265,'IRAÊ MEL - REVENDAS'!#REF!,"Won"))</f>
        <v/>
      </c>
      <c r="D265" s="15" t="str">
        <f>IF(A265="","",SUMIFS('IRAÊ MEL - REVENDAS'!#REF!,'IRAÊ MEL - REVENDAS'!D:D,Insights!A265,'IRAÊ MEL - REVENDAS'!#REF!,"&lt;&gt;Won"))</f>
        <v/>
      </c>
      <c r="J265" s="16" t="str">
        <f>IF(I265="","",IFERROR(COUNTIFS('IRAÊ MEL - REVENDAS'!#REF!,"Won",'IRAÊ MEL - REVENDAS'!D:D,Insights!I265)/SUM(COUNTIFS('IRAÊ MEL - REVENDAS'!#REF!,{"Won","Lost"},'IRAÊ MEL - REVENDAS'!D:D,Insights!I265)),0))</f>
        <v/>
      </c>
    </row>
    <row r="266" spans="3:10">
      <c r="C266" s="15" t="str">
        <f>IF(A266="","",SUMIFS('IRAÊ MEL - REVENDAS'!#REF!,'IRAÊ MEL - REVENDAS'!D:D,Insights!A266,'IRAÊ MEL - REVENDAS'!#REF!,"Won"))</f>
        <v/>
      </c>
      <c r="D266" s="15" t="str">
        <f>IF(A266="","",SUMIFS('IRAÊ MEL - REVENDAS'!#REF!,'IRAÊ MEL - REVENDAS'!D:D,Insights!A266,'IRAÊ MEL - REVENDAS'!#REF!,"&lt;&gt;Won"))</f>
        <v/>
      </c>
      <c r="J266" s="16" t="str">
        <f>IF(I266="","",IFERROR(COUNTIFS('IRAÊ MEL - REVENDAS'!#REF!,"Won",'IRAÊ MEL - REVENDAS'!D:D,Insights!I266)/SUM(COUNTIFS('IRAÊ MEL - REVENDAS'!#REF!,{"Won","Lost"},'IRAÊ MEL - REVENDAS'!D:D,Insights!I266)),0))</f>
        <v/>
      </c>
    </row>
    <row r="267" spans="3:10">
      <c r="C267" s="15" t="str">
        <f>IF(A267="","",SUMIFS('IRAÊ MEL - REVENDAS'!#REF!,'IRAÊ MEL - REVENDAS'!D:D,Insights!A267,'IRAÊ MEL - REVENDAS'!#REF!,"Won"))</f>
        <v/>
      </c>
      <c r="D267" s="15" t="str">
        <f>IF(A267="","",SUMIFS('IRAÊ MEL - REVENDAS'!#REF!,'IRAÊ MEL - REVENDAS'!D:D,Insights!A267,'IRAÊ MEL - REVENDAS'!#REF!,"&lt;&gt;Won"))</f>
        <v/>
      </c>
      <c r="J267" s="16" t="str">
        <f>IF(I267="","",IFERROR(COUNTIFS('IRAÊ MEL - REVENDAS'!#REF!,"Won",'IRAÊ MEL - REVENDAS'!D:D,Insights!I267)/SUM(COUNTIFS('IRAÊ MEL - REVENDAS'!#REF!,{"Won","Lost"},'IRAÊ MEL - REVENDAS'!D:D,Insights!I267)),0))</f>
        <v/>
      </c>
    </row>
    <row r="268" spans="3:10">
      <c r="C268" s="15" t="str">
        <f>IF(A268="","",SUMIFS('IRAÊ MEL - REVENDAS'!#REF!,'IRAÊ MEL - REVENDAS'!D:D,Insights!A268,'IRAÊ MEL - REVENDAS'!#REF!,"Won"))</f>
        <v/>
      </c>
      <c r="D268" s="15" t="str">
        <f>IF(A268="","",SUMIFS('IRAÊ MEL - REVENDAS'!#REF!,'IRAÊ MEL - REVENDAS'!D:D,Insights!A268,'IRAÊ MEL - REVENDAS'!#REF!,"&lt;&gt;Won"))</f>
        <v/>
      </c>
      <c r="J268" s="16" t="str">
        <f>IF(I268="","",IFERROR(COUNTIFS('IRAÊ MEL - REVENDAS'!#REF!,"Won",'IRAÊ MEL - REVENDAS'!D:D,Insights!I268)/SUM(COUNTIFS('IRAÊ MEL - REVENDAS'!#REF!,{"Won","Lost"},'IRAÊ MEL - REVENDAS'!D:D,Insights!I268)),0))</f>
        <v/>
      </c>
    </row>
    <row r="269" spans="3:10">
      <c r="C269" s="15" t="str">
        <f>IF(A269="","",SUMIFS('IRAÊ MEL - REVENDAS'!#REF!,'IRAÊ MEL - REVENDAS'!D:D,Insights!A269,'IRAÊ MEL - REVENDAS'!#REF!,"Won"))</f>
        <v/>
      </c>
      <c r="D269" s="15" t="str">
        <f>IF(A269="","",SUMIFS('IRAÊ MEL - REVENDAS'!#REF!,'IRAÊ MEL - REVENDAS'!D:D,Insights!A269,'IRAÊ MEL - REVENDAS'!#REF!,"&lt;&gt;Won"))</f>
        <v/>
      </c>
      <c r="J269" s="16" t="str">
        <f>IF(I269="","",IFERROR(COUNTIFS('IRAÊ MEL - REVENDAS'!#REF!,"Won",'IRAÊ MEL - REVENDAS'!D:D,Insights!I269)/SUM(COUNTIFS('IRAÊ MEL - REVENDAS'!#REF!,{"Won","Lost"},'IRAÊ MEL - REVENDAS'!D:D,Insights!I269)),0))</f>
        <v/>
      </c>
    </row>
    <row r="270" spans="3:10">
      <c r="C270" s="15" t="str">
        <f>IF(A270="","",SUMIFS('IRAÊ MEL - REVENDAS'!#REF!,'IRAÊ MEL - REVENDAS'!D:D,Insights!A270,'IRAÊ MEL - REVENDAS'!#REF!,"Won"))</f>
        <v/>
      </c>
      <c r="D270" s="15" t="str">
        <f>IF(A270="","",SUMIFS('IRAÊ MEL - REVENDAS'!#REF!,'IRAÊ MEL - REVENDAS'!D:D,Insights!A270,'IRAÊ MEL - REVENDAS'!#REF!,"&lt;&gt;Won"))</f>
        <v/>
      </c>
      <c r="J270" s="16" t="str">
        <f>IF(I270="","",IFERROR(COUNTIFS('IRAÊ MEL - REVENDAS'!#REF!,"Won",'IRAÊ MEL - REVENDAS'!D:D,Insights!I270)/SUM(COUNTIFS('IRAÊ MEL - REVENDAS'!#REF!,{"Won","Lost"},'IRAÊ MEL - REVENDAS'!D:D,Insights!I270)),0))</f>
        <v/>
      </c>
    </row>
    <row r="271" spans="3:10">
      <c r="C271" s="15" t="str">
        <f>IF(A271="","",SUMIFS('IRAÊ MEL - REVENDAS'!#REF!,'IRAÊ MEL - REVENDAS'!D:D,Insights!A271,'IRAÊ MEL - REVENDAS'!#REF!,"Won"))</f>
        <v/>
      </c>
      <c r="D271" s="15" t="str">
        <f>IF(A271="","",SUMIFS('IRAÊ MEL - REVENDAS'!#REF!,'IRAÊ MEL - REVENDAS'!D:D,Insights!A271,'IRAÊ MEL - REVENDAS'!#REF!,"&lt;&gt;Won"))</f>
        <v/>
      </c>
      <c r="J271" s="16" t="str">
        <f>IF(I271="","",IFERROR(COUNTIFS('IRAÊ MEL - REVENDAS'!#REF!,"Won",'IRAÊ MEL - REVENDAS'!D:D,Insights!I271)/SUM(COUNTIFS('IRAÊ MEL - REVENDAS'!#REF!,{"Won","Lost"},'IRAÊ MEL - REVENDAS'!D:D,Insights!I271)),0))</f>
        <v/>
      </c>
    </row>
    <row r="272" spans="3:10">
      <c r="C272" s="15" t="str">
        <f>IF(A272="","",SUMIFS('IRAÊ MEL - REVENDAS'!#REF!,'IRAÊ MEL - REVENDAS'!D:D,Insights!A272,'IRAÊ MEL - REVENDAS'!#REF!,"Won"))</f>
        <v/>
      </c>
      <c r="D272" s="15" t="str">
        <f>IF(A272="","",SUMIFS('IRAÊ MEL - REVENDAS'!#REF!,'IRAÊ MEL - REVENDAS'!D:D,Insights!A272,'IRAÊ MEL - REVENDAS'!#REF!,"&lt;&gt;Won"))</f>
        <v/>
      </c>
      <c r="J272" s="16" t="str">
        <f>IF(I272="","",IFERROR(COUNTIFS('IRAÊ MEL - REVENDAS'!#REF!,"Won",'IRAÊ MEL - REVENDAS'!D:D,Insights!I272)/SUM(COUNTIFS('IRAÊ MEL - REVENDAS'!#REF!,{"Won","Lost"},'IRAÊ MEL - REVENDAS'!D:D,Insights!I272)),0))</f>
        <v/>
      </c>
    </row>
    <row r="273" spans="4:10">
      <c r="D273" s="15" t="str">
        <f>IF(A273="","",SUMIFS('IRAÊ MEL - REVENDAS'!#REF!,'IRAÊ MEL - REVENDAS'!D:D,Insights!A273,'IRAÊ MEL - REVENDAS'!#REF!,"&lt;&gt;Won"))</f>
        <v/>
      </c>
      <c r="J273" s="16" t="str">
        <f>IF(I273="","",IFERROR(COUNTIFS('IRAÊ MEL - REVENDAS'!#REF!,"Won",'IRAÊ MEL - REVENDAS'!D:D,Insights!I273)/SUM(COUNTIFS('IRAÊ MEL - REVENDAS'!#REF!,{"Won","Lost"},'IRAÊ MEL - REVENDAS'!D:D,Insights!I273)),0))</f>
        <v/>
      </c>
    </row>
    <row r="274" spans="4:10">
      <c r="D274" s="15" t="str">
        <f>IF(A274="","",SUMIFS('IRAÊ MEL - REVENDAS'!#REF!,'IRAÊ MEL - REVENDAS'!D:D,Insights!A274,'IRAÊ MEL - REVENDAS'!#REF!,"&lt;&gt;Won"))</f>
        <v/>
      </c>
      <c r="J274" s="16" t="str">
        <f>IF(I274="","",IFERROR(COUNTIFS('IRAÊ MEL - REVENDAS'!#REF!,"Won",'IRAÊ MEL - REVENDAS'!D:D,Insights!I274)/SUM(COUNTIFS('IRAÊ MEL - REVENDAS'!#REF!,{"Won","Lost"},'IRAÊ MEL - REVENDAS'!D:D,Insights!I274)),0))</f>
        <v/>
      </c>
    </row>
    <row r="275" spans="4:10">
      <c r="D275" s="15" t="str">
        <f>IF(A275="","",SUMIFS('IRAÊ MEL - REVENDAS'!#REF!,'IRAÊ MEL - REVENDAS'!D:D,Insights!A275,'IRAÊ MEL - REVENDAS'!#REF!,"&lt;&gt;Won"))</f>
        <v/>
      </c>
      <c r="J275" s="16" t="str">
        <f>IF(I275="","",IFERROR(COUNTIFS('IRAÊ MEL - REVENDAS'!#REF!,"Won",'IRAÊ MEL - REVENDAS'!D:D,Insights!I275)/SUM(COUNTIFS('IRAÊ MEL - REVENDAS'!#REF!,{"Won","Lost"},'IRAÊ MEL - REVENDAS'!D:D,Insights!I275)),0))</f>
        <v/>
      </c>
    </row>
    <row r="276" spans="4:10">
      <c r="D276" s="15" t="str">
        <f>IF(A276="","",SUMIFS('IRAÊ MEL - REVENDAS'!#REF!,'IRAÊ MEL - REVENDAS'!D:D,Insights!A276,'IRAÊ MEL - REVENDAS'!#REF!,"&lt;&gt;Won"))</f>
        <v/>
      </c>
      <c r="J276" s="16" t="str">
        <f>IF(I276="","",IFERROR(COUNTIFS('IRAÊ MEL - REVENDAS'!#REF!,"Won",'IRAÊ MEL - REVENDAS'!D:D,Insights!I276)/SUM(COUNTIFS('IRAÊ MEL - REVENDAS'!#REF!,{"Won","Lost"},'IRAÊ MEL - REVENDAS'!D:D,Insights!I276)),0))</f>
        <v/>
      </c>
    </row>
    <row r="277" spans="4:10">
      <c r="D277" s="15" t="str">
        <f>IF(A277="","",SUMIFS('IRAÊ MEL - REVENDAS'!#REF!,'IRAÊ MEL - REVENDAS'!D:D,Insights!A277,'IRAÊ MEL - REVENDAS'!#REF!,"&lt;&gt;Won"))</f>
        <v/>
      </c>
      <c r="J277" s="16" t="str">
        <f>IF(I277="","",IFERROR(COUNTIFS('IRAÊ MEL - REVENDAS'!#REF!,"Won",'IRAÊ MEL - REVENDAS'!D:D,Insights!I277)/SUM(COUNTIFS('IRAÊ MEL - REVENDAS'!#REF!,{"Won","Lost"},'IRAÊ MEL - REVENDAS'!D:D,Insights!I277)),0))</f>
        <v/>
      </c>
    </row>
    <row r="278" spans="4:10">
      <c r="D278" s="15" t="str">
        <f>IF(A278="","",SUMIFS('IRAÊ MEL - REVENDAS'!#REF!,'IRAÊ MEL - REVENDAS'!D:D,Insights!A278,'IRAÊ MEL - REVENDAS'!#REF!,"&lt;&gt;Won"))</f>
        <v/>
      </c>
      <c r="J278" s="16" t="str">
        <f>IF(I278="","",IFERROR(COUNTIFS('IRAÊ MEL - REVENDAS'!#REF!,"Won",'IRAÊ MEL - REVENDAS'!D:D,Insights!I278)/SUM(COUNTIFS('IRAÊ MEL - REVENDAS'!#REF!,{"Won","Lost"},'IRAÊ MEL - REVENDAS'!D:D,Insights!I278)),0))</f>
        <v/>
      </c>
    </row>
    <row r="279" spans="4:10">
      <c r="D279" s="15" t="str">
        <f>IF(A279="","",SUMIFS('IRAÊ MEL - REVENDAS'!#REF!,'IRAÊ MEL - REVENDAS'!D:D,Insights!A279,'IRAÊ MEL - REVENDAS'!#REF!,"&lt;&gt;Won"))</f>
        <v/>
      </c>
      <c r="J279" s="16" t="str">
        <f>IF(I279="","",IFERROR(COUNTIFS('IRAÊ MEL - REVENDAS'!#REF!,"Won",'IRAÊ MEL - REVENDAS'!D:D,Insights!I279)/SUM(COUNTIFS('IRAÊ MEL - REVENDAS'!#REF!,{"Won","Lost"},'IRAÊ MEL - REVENDAS'!D:D,Insights!I279)),0))</f>
        <v/>
      </c>
    </row>
    <row r="280" spans="4:10">
      <c r="D280" s="15" t="str">
        <f>IF(A280="","",SUMIFS('IRAÊ MEL - REVENDAS'!#REF!,'IRAÊ MEL - REVENDAS'!D:D,Insights!A280,'IRAÊ MEL - REVENDAS'!#REF!,"&lt;&gt;Won"))</f>
        <v/>
      </c>
      <c r="J280" s="16" t="str">
        <f>IF(I280="","",IFERROR(COUNTIFS('IRAÊ MEL - REVENDAS'!#REF!,"Won",'IRAÊ MEL - REVENDAS'!D:D,Insights!I280)/SUM(COUNTIFS('IRAÊ MEL - REVENDAS'!#REF!,{"Won","Lost"},'IRAÊ MEL - REVENDAS'!D:D,Insights!I280)),0))</f>
        <v/>
      </c>
    </row>
    <row r="281" spans="4:10">
      <c r="D281" s="15" t="str">
        <f>IF(A281="","",SUMIFS('IRAÊ MEL - REVENDAS'!#REF!,'IRAÊ MEL - REVENDAS'!D:D,Insights!A281,'IRAÊ MEL - REVENDAS'!#REF!,"&lt;&gt;Won"))</f>
        <v/>
      </c>
      <c r="J281" s="16" t="str">
        <f>IF(I281="","",IFERROR(COUNTIFS('IRAÊ MEL - REVENDAS'!#REF!,"Won",'IRAÊ MEL - REVENDAS'!D:D,Insights!I281)/SUM(COUNTIFS('IRAÊ MEL - REVENDAS'!#REF!,{"Won","Lost"},'IRAÊ MEL - REVENDAS'!D:D,Insights!I281)),0))</f>
        <v/>
      </c>
    </row>
    <row r="282" spans="4:10">
      <c r="D282" s="15" t="str">
        <f>IF(A282="","",SUMIFS('IRAÊ MEL - REVENDAS'!#REF!,'IRAÊ MEL - REVENDAS'!D:D,Insights!A282,'IRAÊ MEL - REVENDAS'!#REF!,"&lt;&gt;Won"))</f>
        <v/>
      </c>
      <c r="J282" s="16" t="str">
        <f>IF(I282="","",IFERROR(COUNTIFS('IRAÊ MEL - REVENDAS'!#REF!,"Won",'IRAÊ MEL - REVENDAS'!D:D,Insights!I282)/SUM(COUNTIFS('IRAÊ MEL - REVENDAS'!#REF!,{"Won","Lost"},'IRAÊ MEL - REVENDAS'!D:D,Insights!I282)),0))</f>
        <v/>
      </c>
    </row>
    <row r="283" spans="4:10">
      <c r="D283" s="15" t="str">
        <f>IF(A283="","",SUMIFS('IRAÊ MEL - REVENDAS'!#REF!,'IRAÊ MEL - REVENDAS'!D:D,Insights!A283,'IRAÊ MEL - REVENDAS'!#REF!,"&lt;&gt;Won"))</f>
        <v/>
      </c>
      <c r="J283" s="16" t="str">
        <f>IF(I283="","",IFERROR(COUNTIFS('IRAÊ MEL - REVENDAS'!#REF!,"Won",'IRAÊ MEL - REVENDAS'!D:D,Insights!I283)/SUM(COUNTIFS('IRAÊ MEL - REVENDAS'!#REF!,{"Won","Lost"},'IRAÊ MEL - REVENDAS'!D:D,Insights!I283)),0))</f>
        <v/>
      </c>
    </row>
    <row r="284" spans="4:10">
      <c r="D284" s="15" t="str">
        <f>IF(A284="","",SUMIFS('IRAÊ MEL - REVENDAS'!#REF!,'IRAÊ MEL - REVENDAS'!D:D,Insights!A284,'IRAÊ MEL - REVENDAS'!#REF!,"&lt;&gt;Won"))</f>
        <v/>
      </c>
      <c r="J284" s="16" t="str">
        <f>IF(I284="","",IFERROR(COUNTIFS('IRAÊ MEL - REVENDAS'!#REF!,"Won",'IRAÊ MEL - REVENDAS'!D:D,Insights!I284)/SUM(COUNTIFS('IRAÊ MEL - REVENDAS'!#REF!,{"Won","Lost"},'IRAÊ MEL - REVENDAS'!D:D,Insights!I284)),0))</f>
        <v/>
      </c>
    </row>
    <row r="285" spans="4:10">
      <c r="D285" s="15" t="str">
        <f>IF(A285="","",SUMIFS('IRAÊ MEL - REVENDAS'!#REF!,'IRAÊ MEL - REVENDAS'!D:D,Insights!A285,'IRAÊ MEL - REVENDAS'!#REF!,"&lt;&gt;Won"))</f>
        <v/>
      </c>
      <c r="J285" s="16" t="str">
        <f>IF(I285="","",IFERROR(COUNTIFS('IRAÊ MEL - REVENDAS'!#REF!,"Won",'IRAÊ MEL - REVENDAS'!D:D,Insights!I285)/SUM(COUNTIFS('IRAÊ MEL - REVENDAS'!#REF!,{"Won","Lost"},'IRAÊ MEL - REVENDAS'!D:D,Insights!I285)),0))</f>
        <v/>
      </c>
    </row>
    <row r="286" spans="4:10">
      <c r="D286" s="15" t="str">
        <f>IF(A286="","",SUMIFS('IRAÊ MEL - REVENDAS'!#REF!,'IRAÊ MEL - REVENDAS'!D:D,Insights!A286,'IRAÊ MEL - REVENDAS'!#REF!,"&lt;&gt;Won"))</f>
        <v/>
      </c>
      <c r="J286" s="16" t="str">
        <f>IF(I286="","",IFERROR(COUNTIFS('IRAÊ MEL - REVENDAS'!#REF!,"Won",'IRAÊ MEL - REVENDAS'!D:D,Insights!I286)/SUM(COUNTIFS('IRAÊ MEL - REVENDAS'!#REF!,{"Won","Lost"},'IRAÊ MEL - REVENDAS'!D:D,Insights!I286)),0))</f>
        <v/>
      </c>
    </row>
    <row r="287" spans="4:10">
      <c r="D287" s="15" t="str">
        <f>IF(A287="","",SUMIFS('IRAÊ MEL - REVENDAS'!#REF!,'IRAÊ MEL - REVENDAS'!D:D,Insights!A287,'IRAÊ MEL - REVENDAS'!#REF!,"&lt;&gt;Won"))</f>
        <v/>
      </c>
      <c r="J287" s="16" t="str">
        <f>IF(I287="","",IFERROR(COUNTIFS('IRAÊ MEL - REVENDAS'!#REF!,"Won",'IRAÊ MEL - REVENDAS'!D:D,Insights!I287)/SUM(COUNTIFS('IRAÊ MEL - REVENDAS'!#REF!,{"Won","Lost"},'IRAÊ MEL - REVENDAS'!D:D,Insights!I287)),0))</f>
        <v/>
      </c>
    </row>
    <row r="288" spans="4:10">
      <c r="D288" s="15" t="str">
        <f>IF(A288="","",SUMIFS('IRAÊ MEL - REVENDAS'!#REF!,'IRAÊ MEL - REVENDAS'!D:D,Insights!A288,'IRAÊ MEL - REVENDAS'!#REF!,"&lt;&gt;Won"))</f>
        <v/>
      </c>
      <c r="J288" s="16" t="str">
        <f>IF(I288="","",IFERROR(COUNTIFS('IRAÊ MEL - REVENDAS'!#REF!,"Won",'IRAÊ MEL - REVENDAS'!D:D,Insights!I288)/SUM(COUNTIFS('IRAÊ MEL - REVENDAS'!#REF!,{"Won","Lost"},'IRAÊ MEL - REVENDAS'!D:D,Insights!I288)),0))</f>
        <v/>
      </c>
    </row>
    <row r="289" spans="4:10">
      <c r="D289" s="15" t="str">
        <f>IF(A289="","",SUMIFS('IRAÊ MEL - REVENDAS'!#REF!,'IRAÊ MEL - REVENDAS'!D:D,Insights!A289,'IRAÊ MEL - REVENDAS'!#REF!,"&lt;&gt;Won"))</f>
        <v/>
      </c>
      <c r="J289" s="16" t="str">
        <f>IF(I289="","",IFERROR(COUNTIFS('IRAÊ MEL - REVENDAS'!#REF!,"Won",'IRAÊ MEL - REVENDAS'!D:D,Insights!I289)/SUM(COUNTIFS('IRAÊ MEL - REVENDAS'!#REF!,{"Won","Lost"},'IRAÊ MEL - REVENDAS'!D:D,Insights!I289)),0))</f>
        <v/>
      </c>
    </row>
    <row r="290" spans="4:10">
      <c r="D290" s="15" t="str">
        <f>IF(A290="","",SUMIFS('IRAÊ MEL - REVENDAS'!#REF!,'IRAÊ MEL - REVENDAS'!D:D,Insights!A290,'IRAÊ MEL - REVENDAS'!#REF!,"&lt;&gt;Won"))</f>
        <v/>
      </c>
      <c r="J290" s="16" t="str">
        <f>IF(I290="","",IFERROR(COUNTIFS('IRAÊ MEL - REVENDAS'!#REF!,"Won",'IRAÊ MEL - REVENDAS'!D:D,Insights!I290)/SUM(COUNTIFS('IRAÊ MEL - REVENDAS'!#REF!,{"Won","Lost"},'IRAÊ MEL - REVENDAS'!D:D,Insights!I290)),0))</f>
        <v/>
      </c>
    </row>
    <row r="291" spans="4:10">
      <c r="D291" s="15" t="str">
        <f>IF(A291="","",SUMIFS('IRAÊ MEL - REVENDAS'!#REF!,'IRAÊ MEL - REVENDAS'!D:D,Insights!A291,'IRAÊ MEL - REVENDAS'!#REF!,"&lt;&gt;Won"))</f>
        <v/>
      </c>
      <c r="J291" s="16" t="str">
        <f>IF(I291="","",IFERROR(COUNTIFS('IRAÊ MEL - REVENDAS'!#REF!,"Won",'IRAÊ MEL - REVENDAS'!D:D,Insights!I291)/SUM(COUNTIFS('IRAÊ MEL - REVENDAS'!#REF!,{"Won","Lost"},'IRAÊ MEL - REVENDAS'!D:D,Insights!I291)),0))</f>
        <v/>
      </c>
    </row>
    <row r="292" spans="4:10">
      <c r="D292" s="15" t="str">
        <f>IF(A292="","",SUMIFS('IRAÊ MEL - REVENDAS'!#REF!,'IRAÊ MEL - REVENDAS'!D:D,Insights!A292,'IRAÊ MEL - REVENDAS'!#REF!,"&lt;&gt;Won"))</f>
        <v/>
      </c>
      <c r="J292" s="16" t="str">
        <f>IF(I292="","",IFERROR(COUNTIFS('IRAÊ MEL - REVENDAS'!#REF!,"Won",'IRAÊ MEL - REVENDAS'!D:D,Insights!I292)/SUM(COUNTIFS('IRAÊ MEL - REVENDAS'!#REF!,{"Won","Lost"},'IRAÊ MEL - REVENDAS'!D:D,Insights!I292)),0))</f>
        <v/>
      </c>
    </row>
    <row r="293" spans="4:10">
      <c r="D293" s="15" t="str">
        <f>IF(A293="","",SUMIFS('IRAÊ MEL - REVENDAS'!#REF!,'IRAÊ MEL - REVENDAS'!D:D,Insights!A293,'IRAÊ MEL - REVENDAS'!#REF!,"&lt;&gt;Won"))</f>
        <v/>
      </c>
      <c r="J293" s="16" t="str">
        <f>IF(I293="","",IFERROR(COUNTIFS('IRAÊ MEL - REVENDAS'!#REF!,"Won",'IRAÊ MEL - REVENDAS'!D:D,Insights!I293)/SUM(COUNTIFS('IRAÊ MEL - REVENDAS'!#REF!,{"Won","Lost"},'IRAÊ MEL - REVENDAS'!D:D,Insights!I293)),0))</f>
        <v/>
      </c>
    </row>
    <row r="294" spans="4:10">
      <c r="D294" s="15" t="str">
        <f>IF(A294="","",SUMIFS('IRAÊ MEL - REVENDAS'!#REF!,'IRAÊ MEL - REVENDAS'!D:D,Insights!A294,'IRAÊ MEL - REVENDAS'!#REF!,"&lt;&gt;Won"))</f>
        <v/>
      </c>
      <c r="J294" s="16" t="str">
        <f>IF(I294="","",IFERROR(COUNTIFS('IRAÊ MEL - REVENDAS'!#REF!,"Won",'IRAÊ MEL - REVENDAS'!D:D,Insights!I294)/SUM(COUNTIFS('IRAÊ MEL - REVENDAS'!#REF!,{"Won","Lost"},'IRAÊ MEL - REVENDAS'!D:D,Insights!I294)),0))</f>
        <v/>
      </c>
    </row>
    <row r="295" spans="4:10">
      <c r="D295" s="15" t="str">
        <f>IF(A295="","",SUMIFS('IRAÊ MEL - REVENDAS'!#REF!,'IRAÊ MEL - REVENDAS'!D:D,Insights!A295,'IRAÊ MEL - REVENDAS'!#REF!,"&lt;&gt;Won"))</f>
        <v/>
      </c>
      <c r="J295" s="16" t="str">
        <f>IF(I295="","",IFERROR(COUNTIFS('IRAÊ MEL - REVENDAS'!#REF!,"Won",'IRAÊ MEL - REVENDAS'!D:D,Insights!I295)/SUM(COUNTIFS('IRAÊ MEL - REVENDAS'!#REF!,{"Won","Lost"},'IRAÊ MEL - REVENDAS'!D:D,Insights!I295)),0))</f>
        <v/>
      </c>
    </row>
    <row r="296" spans="4:10">
      <c r="D296" s="15" t="str">
        <f>IF(A296="","",SUMIFS('IRAÊ MEL - REVENDAS'!#REF!,'IRAÊ MEL - REVENDAS'!D:D,Insights!A296,'IRAÊ MEL - REVENDAS'!#REF!,"&lt;&gt;Won"))</f>
        <v/>
      </c>
      <c r="J296" s="16" t="str">
        <f>IF(I296="","",IFERROR(COUNTIFS('IRAÊ MEL - REVENDAS'!#REF!,"Won",'IRAÊ MEL - REVENDAS'!D:D,Insights!I296)/SUM(COUNTIFS('IRAÊ MEL - REVENDAS'!#REF!,{"Won","Lost"},'IRAÊ MEL - REVENDAS'!D:D,Insights!I296)),0))</f>
        <v/>
      </c>
    </row>
    <row r="297" spans="4:10">
      <c r="D297" s="15" t="str">
        <f>IF(A297="","",SUMIFS('IRAÊ MEL - REVENDAS'!#REF!,'IRAÊ MEL - REVENDAS'!D:D,Insights!A297,'IRAÊ MEL - REVENDAS'!#REF!,"&lt;&gt;Won"))</f>
        <v/>
      </c>
      <c r="J297" s="16" t="str">
        <f>IF(I297="","",IFERROR(COUNTIFS('IRAÊ MEL - REVENDAS'!#REF!,"Won",'IRAÊ MEL - REVENDAS'!D:D,Insights!I297)/SUM(COUNTIFS('IRAÊ MEL - REVENDAS'!#REF!,{"Won","Lost"},'IRAÊ MEL - REVENDAS'!D:D,Insights!I297)),0))</f>
        <v/>
      </c>
    </row>
    <row r="298" spans="4:10">
      <c r="D298" s="15" t="str">
        <f>IF(A298="","",SUMIFS('IRAÊ MEL - REVENDAS'!#REF!,'IRAÊ MEL - REVENDAS'!D:D,Insights!A298,'IRAÊ MEL - REVENDAS'!#REF!,"&lt;&gt;Won"))</f>
        <v/>
      </c>
      <c r="J298" s="16" t="str">
        <f>IF(I298="","",IFERROR(COUNTIFS('IRAÊ MEL - REVENDAS'!#REF!,"Won",'IRAÊ MEL - REVENDAS'!D:D,Insights!I298)/SUM(COUNTIFS('IRAÊ MEL - REVENDAS'!#REF!,{"Won","Lost"},'IRAÊ MEL - REVENDAS'!D:D,Insights!I298)),0))</f>
        <v/>
      </c>
    </row>
    <row r="299" spans="4:10">
      <c r="D299" s="15" t="str">
        <f>IF(A299="","",SUMIFS('IRAÊ MEL - REVENDAS'!#REF!,'IRAÊ MEL - REVENDAS'!D:D,Insights!A299,'IRAÊ MEL - REVENDAS'!#REF!,"&lt;&gt;Won"))</f>
        <v/>
      </c>
      <c r="J299" s="16" t="str">
        <f>IF(I299="","",IFERROR(COUNTIFS('IRAÊ MEL - REVENDAS'!#REF!,"Won",'IRAÊ MEL - REVENDAS'!D:D,Insights!I299)/SUM(COUNTIFS('IRAÊ MEL - REVENDAS'!#REF!,{"Won","Lost"},'IRAÊ MEL - REVENDAS'!D:D,Insights!I299)),0))</f>
        <v/>
      </c>
    </row>
    <row r="300" spans="4:10">
      <c r="D300" s="15" t="str">
        <f>IF(A300="","",SUMIFS('IRAÊ MEL - REVENDAS'!#REF!,'IRAÊ MEL - REVENDAS'!D:D,Insights!A300,'IRAÊ MEL - REVENDAS'!#REF!,"&lt;&gt;Won"))</f>
        <v/>
      </c>
      <c r="J300" s="16" t="str">
        <f>IF(I300="","",IFERROR(COUNTIFS('IRAÊ MEL - REVENDAS'!#REF!,"Won",'IRAÊ MEL - REVENDAS'!D:D,Insights!I300)/SUM(COUNTIFS('IRAÊ MEL - REVENDAS'!#REF!,{"Won","Lost"},'IRAÊ MEL - REVENDAS'!D:D,Insights!I300)),0))</f>
        <v/>
      </c>
    </row>
    <row r="301" spans="4:10">
      <c r="D301" s="15" t="str">
        <f>IF(A301="","",SUMIFS('IRAÊ MEL - REVENDAS'!#REF!,'IRAÊ MEL - REVENDAS'!D:D,Insights!A301,'IRAÊ MEL - REVENDAS'!#REF!,"&lt;&gt;Won"))</f>
        <v/>
      </c>
      <c r="J301" s="16" t="str">
        <f>IF(I301="","",IFERROR(COUNTIFS('IRAÊ MEL - REVENDAS'!#REF!,"Won",'IRAÊ MEL - REVENDAS'!D:D,Insights!I301)/SUM(COUNTIFS('IRAÊ MEL - REVENDAS'!#REF!,{"Won","Lost"},'IRAÊ MEL - REVENDAS'!D:D,Insights!I301)),0))</f>
        <v/>
      </c>
    </row>
    <row r="302" spans="4:10">
      <c r="D302" s="15" t="str">
        <f>IF(A302="","",SUMIFS('IRAÊ MEL - REVENDAS'!#REF!,'IRAÊ MEL - REVENDAS'!D:D,Insights!A302,'IRAÊ MEL - REVENDAS'!#REF!,"&lt;&gt;Won"))</f>
        <v/>
      </c>
      <c r="J302" s="16" t="str">
        <f>IF(I302="","",IFERROR(COUNTIFS('IRAÊ MEL - REVENDAS'!#REF!,"Won",'IRAÊ MEL - REVENDAS'!D:D,Insights!I302)/SUM(COUNTIFS('IRAÊ MEL - REVENDAS'!#REF!,{"Won","Lost"},'IRAÊ MEL - REVENDAS'!D:D,Insights!I302)),0))</f>
        <v/>
      </c>
    </row>
    <row r="303" spans="4:10">
      <c r="D303" s="15" t="str">
        <f>IF(A303="","",SUMIFS('IRAÊ MEL - REVENDAS'!#REF!,'IRAÊ MEL - REVENDAS'!D:D,Insights!A303,'IRAÊ MEL - REVENDAS'!#REF!,"&lt;&gt;Won"))</f>
        <v/>
      </c>
      <c r="J303" s="16" t="str">
        <f>IF(I303="","",IFERROR(COUNTIFS('IRAÊ MEL - REVENDAS'!#REF!,"Won",'IRAÊ MEL - REVENDAS'!D:D,Insights!I303)/SUM(COUNTIFS('IRAÊ MEL - REVENDAS'!#REF!,{"Won","Lost"},'IRAÊ MEL - REVENDAS'!D:D,Insights!I303)),0))</f>
        <v/>
      </c>
    </row>
    <row r="304" spans="4:10">
      <c r="D304" s="15" t="str">
        <f>IF(A304="","",SUMIFS('IRAÊ MEL - REVENDAS'!#REF!,'IRAÊ MEL - REVENDAS'!D:D,Insights!A304,'IRAÊ MEL - REVENDAS'!#REF!,"&lt;&gt;Won"))</f>
        <v/>
      </c>
      <c r="J304" s="16" t="str">
        <f>IF(I304="","",IFERROR(COUNTIFS('IRAÊ MEL - REVENDAS'!#REF!,"Won",'IRAÊ MEL - REVENDAS'!D:D,Insights!I304)/SUM(COUNTIFS('IRAÊ MEL - REVENDAS'!#REF!,{"Won","Lost"},'IRAÊ MEL - REVENDAS'!D:D,Insights!I304)),0))</f>
        <v/>
      </c>
    </row>
    <row r="305" spans="10:10">
      <c r="J305" s="16" t="str">
        <f>IF(I305="","",IFERROR(COUNTIFS('IRAÊ MEL - REVENDAS'!#REF!,"Won",'IRAÊ MEL - REVENDAS'!D:D,Insights!I305)/SUM(COUNTIFS('IRAÊ MEL - REVENDAS'!#REF!,{"Won","Lost"},'IRAÊ MEL - REVENDAS'!D:D,Insights!I305)),0))</f>
        <v/>
      </c>
    </row>
    <row r="306" spans="10:10">
      <c r="J306" s="16" t="str">
        <f>IF(I306="","",IFERROR(COUNTIFS('IRAÊ MEL - REVENDAS'!#REF!,"Won",'IRAÊ MEL - REVENDAS'!D:D,Insights!I306)/SUM(COUNTIFS('IRAÊ MEL - REVENDAS'!#REF!,{"Won","Lost"},'IRAÊ MEL - REVENDAS'!D:D,Insights!I306)),0))</f>
        <v/>
      </c>
    </row>
    <row r="307" spans="10:10">
      <c r="J307" s="16" t="str">
        <f>IF(I307="","",IFERROR(COUNTIFS('IRAÊ MEL - REVENDAS'!#REF!,"Won",'IRAÊ MEL - REVENDAS'!D:D,Insights!I307)/SUM(COUNTIFS('IRAÊ MEL - REVENDAS'!#REF!,{"Won","Lost"},'IRAÊ MEL - REVENDAS'!D:D,Insights!I307)),0))</f>
        <v/>
      </c>
    </row>
    <row r="308" spans="10:10">
      <c r="J308" s="16" t="str">
        <f>IF(I308="","",IFERROR(COUNTIFS('IRAÊ MEL - REVENDAS'!#REF!,"Won",'IRAÊ MEL - REVENDAS'!D:D,Insights!I308)/SUM(COUNTIFS('IRAÊ MEL - REVENDAS'!#REF!,{"Won","Lost"},'IRAÊ MEL - REVENDAS'!D:D,Insights!I308)),0))</f>
        <v/>
      </c>
    </row>
    <row r="309" spans="10:10">
      <c r="J309" s="16" t="str">
        <f>IF(I309="","",IFERROR(COUNTIFS('IRAÊ MEL - REVENDAS'!#REF!,"Won",'IRAÊ MEL - REVENDAS'!D:D,Insights!I309)/SUM(COUNTIFS('IRAÊ MEL - REVENDAS'!#REF!,{"Won","Lost"},'IRAÊ MEL - REVENDAS'!D:D,Insights!I309)),0))</f>
        <v/>
      </c>
    </row>
    <row r="310" spans="10:10">
      <c r="J310" s="16" t="str">
        <f>IF(I310="","",IFERROR(COUNTIFS('IRAÊ MEL - REVENDAS'!#REF!,"Won",'IRAÊ MEL - REVENDAS'!D:D,Insights!I310)/SUM(COUNTIFS('IRAÊ MEL - REVENDAS'!#REF!,{"Won","Lost"},'IRAÊ MEL - REVENDAS'!D:D,Insights!I310)),0))</f>
        <v/>
      </c>
    </row>
    <row r="311" spans="10:10">
      <c r="J311" s="16" t="str">
        <f>IF(I311="","",IFERROR(COUNTIFS('IRAÊ MEL - REVENDAS'!#REF!,"Won",'IRAÊ MEL - REVENDAS'!D:D,Insights!I311)/SUM(COUNTIFS('IRAÊ MEL - REVENDAS'!#REF!,{"Won","Lost"},'IRAÊ MEL - REVENDAS'!D:D,Insights!I311)),0))</f>
        <v/>
      </c>
    </row>
    <row r="312" spans="10:10">
      <c r="J312" s="16" t="str">
        <f>IF(I312="","",IFERROR(COUNTIFS('IRAÊ MEL - REVENDAS'!#REF!,"Won",'IRAÊ MEL - REVENDAS'!D:D,Insights!I312)/SUM(COUNTIFS('IRAÊ MEL - REVENDAS'!#REF!,{"Won","Lost"},'IRAÊ MEL - REVENDAS'!D:D,Insights!I312)),0))</f>
        <v/>
      </c>
    </row>
    <row r="313" spans="10:10">
      <c r="J313" s="16" t="str">
        <f>IF(I313="","",IFERROR(COUNTIFS('IRAÊ MEL - REVENDAS'!#REF!,"Won",'IRAÊ MEL - REVENDAS'!D:D,Insights!I313)/SUM(COUNTIFS('IRAÊ MEL - REVENDAS'!#REF!,{"Won","Lost"},'IRAÊ MEL - REVENDAS'!D:D,Insights!I313)),0))</f>
        <v/>
      </c>
    </row>
    <row r="314" spans="10:10">
      <c r="J314" s="16" t="str">
        <f>IF(I314="","",IFERROR(COUNTIFS('IRAÊ MEL - REVENDAS'!#REF!,"Won",'IRAÊ MEL - REVENDAS'!D:D,Insights!I314)/SUM(COUNTIFS('IRAÊ MEL - REVENDAS'!#REF!,{"Won","Lost"},'IRAÊ MEL - REVENDAS'!D:D,Insights!I314)),0))</f>
        <v/>
      </c>
    </row>
    <row r="315" spans="10:10">
      <c r="J315" s="16" t="str">
        <f>IF(I315="","",IFERROR(COUNTIFS('IRAÊ MEL - REVENDAS'!#REF!,"Won",'IRAÊ MEL - REVENDAS'!D:D,Insights!I315)/SUM(COUNTIFS('IRAÊ MEL - REVENDAS'!#REF!,{"Won","Lost"},'IRAÊ MEL - REVENDAS'!D:D,Insights!I315)),0))</f>
        <v/>
      </c>
    </row>
    <row r="316" spans="10:10">
      <c r="J316" s="16" t="str">
        <f>IF(I316="","",IFERROR(COUNTIFS('IRAÊ MEL - REVENDAS'!#REF!,"Won",'IRAÊ MEL - REVENDAS'!D:D,Insights!I316)/SUM(COUNTIFS('IRAÊ MEL - REVENDAS'!#REF!,{"Won","Lost"},'IRAÊ MEL - REVENDAS'!D:D,Insights!I316)),0))</f>
        <v/>
      </c>
    </row>
    <row r="317" spans="10:10">
      <c r="J317" s="16" t="str">
        <f>IF(I317="","",IFERROR(COUNTIFS('IRAÊ MEL - REVENDAS'!#REF!,"Won",'IRAÊ MEL - REVENDAS'!D:D,Insights!I317)/SUM(COUNTIFS('IRAÊ MEL - REVENDAS'!#REF!,{"Won","Lost"},'IRAÊ MEL - REVENDAS'!D:D,Insights!I317)),0))</f>
        <v/>
      </c>
    </row>
    <row r="318" spans="10:10">
      <c r="J318" s="16" t="str">
        <f>IF(I318="","",IFERROR(COUNTIFS('IRAÊ MEL - REVENDAS'!#REF!,"Won",'IRAÊ MEL - REVENDAS'!D:D,Insights!I318)/SUM(COUNTIFS('IRAÊ MEL - REVENDAS'!#REF!,{"Won","Lost"},'IRAÊ MEL - REVENDAS'!D:D,Insights!I318)),0))</f>
        <v/>
      </c>
    </row>
    <row r="319" spans="10:10">
      <c r="J319" s="16" t="str">
        <f>IF(I319="","",IFERROR(COUNTIFS('IRAÊ MEL - REVENDAS'!#REF!,"Won",'IRAÊ MEL - REVENDAS'!D:D,Insights!I319)/SUM(COUNTIFS('IRAÊ MEL - REVENDAS'!#REF!,{"Won","Lost"},'IRAÊ MEL - REVENDAS'!D:D,Insights!I319)),0))</f>
        <v/>
      </c>
    </row>
    <row r="320" spans="10:10">
      <c r="J320" s="16" t="str">
        <f>IF(I320="","",IFERROR(COUNTIFS('IRAÊ MEL - REVENDAS'!#REF!,"Won",'IRAÊ MEL - REVENDAS'!D:D,Insights!I320)/SUM(COUNTIFS('IRAÊ MEL - REVENDAS'!#REF!,{"Won","Lost"},'IRAÊ MEL - REVENDAS'!D:D,Insights!I320)),0))</f>
        <v/>
      </c>
    </row>
    <row r="321" spans="10:10">
      <c r="J321" s="16" t="str">
        <f>IF(I321="","",IFERROR(COUNTIFS('IRAÊ MEL - REVENDAS'!#REF!,"Won",'IRAÊ MEL - REVENDAS'!D:D,Insights!I321)/SUM(COUNTIFS('IRAÊ MEL - REVENDAS'!#REF!,{"Won","Lost"},'IRAÊ MEL - REVENDAS'!D:D,Insights!I321)),0))</f>
        <v/>
      </c>
    </row>
    <row r="322" spans="10:10">
      <c r="J322" s="16" t="str">
        <f>IF(I322="","",IFERROR(COUNTIFS('IRAÊ MEL - REVENDAS'!#REF!,"Won",'IRAÊ MEL - REVENDAS'!D:D,Insights!I322)/SUM(COUNTIFS('IRAÊ MEL - REVENDAS'!#REF!,{"Won","Lost"},'IRAÊ MEL - REVENDAS'!D:D,Insights!I322)),0))</f>
        <v/>
      </c>
    </row>
    <row r="323" spans="10:10">
      <c r="J323" s="16" t="str">
        <f>IF(I323="","",IFERROR(COUNTIFS('IRAÊ MEL - REVENDAS'!#REF!,"Won",'IRAÊ MEL - REVENDAS'!D:D,Insights!I323)/SUM(COUNTIFS('IRAÊ MEL - REVENDAS'!#REF!,{"Won","Lost"},'IRAÊ MEL - REVENDAS'!D:D,Insights!I323)),0))</f>
        <v/>
      </c>
    </row>
    <row r="324" spans="10:10">
      <c r="J324" s="16" t="str">
        <f>IF(I324="","",IFERROR(COUNTIFS('IRAÊ MEL - REVENDAS'!#REF!,"Won",'IRAÊ MEL - REVENDAS'!D:D,Insights!I324)/SUM(COUNTIFS('IRAÊ MEL - REVENDAS'!#REF!,{"Won","Lost"},'IRAÊ MEL - REVENDAS'!D:D,Insights!I324)),0))</f>
        <v/>
      </c>
    </row>
    <row r="325" spans="10:10">
      <c r="J325" s="16" t="str">
        <f>IF(I325="","",IFERROR(COUNTIFS('IRAÊ MEL - REVENDAS'!#REF!,"Won",'IRAÊ MEL - REVENDAS'!D:D,Insights!I325)/SUM(COUNTIFS('IRAÊ MEL - REVENDAS'!#REF!,{"Won","Lost"},'IRAÊ MEL - REVENDAS'!D:D,Insights!I325)),0))</f>
        <v/>
      </c>
    </row>
    <row r="326" spans="10:10">
      <c r="J326" s="16" t="str">
        <f>IF(I326="","",IFERROR(COUNTIFS('IRAÊ MEL - REVENDAS'!#REF!,"Won",'IRAÊ MEL - REVENDAS'!D:D,Insights!I326)/SUM(COUNTIFS('IRAÊ MEL - REVENDAS'!#REF!,{"Won","Lost"},'IRAÊ MEL - REVENDAS'!D:D,Insights!I326)),0))</f>
        <v/>
      </c>
    </row>
    <row r="327" spans="10:10">
      <c r="J327" s="16" t="str">
        <f>IF(I327="","",IFERROR(COUNTIFS('IRAÊ MEL - REVENDAS'!#REF!,"Won",'IRAÊ MEL - REVENDAS'!D:D,Insights!I327)/SUM(COUNTIFS('IRAÊ MEL - REVENDAS'!#REF!,{"Won","Lost"},'IRAÊ MEL - REVENDAS'!D:D,Insights!I327)),0))</f>
        <v/>
      </c>
    </row>
    <row r="328" spans="10:10">
      <c r="J328" s="16" t="str">
        <f>IF(I328="","",IFERROR(COUNTIFS('IRAÊ MEL - REVENDAS'!#REF!,"Won",'IRAÊ MEL - REVENDAS'!D:D,Insights!I328)/SUM(COUNTIFS('IRAÊ MEL - REVENDAS'!#REF!,{"Won","Lost"},'IRAÊ MEL - REVENDAS'!D:D,Insights!I328)),0))</f>
        <v/>
      </c>
    </row>
    <row r="329" spans="10:10">
      <c r="J329" s="16" t="str">
        <f>IF(I329="","",IFERROR(COUNTIFS('IRAÊ MEL - REVENDAS'!#REF!,"Won",'IRAÊ MEL - REVENDAS'!D:D,Insights!I329)/SUM(COUNTIFS('IRAÊ MEL - REVENDAS'!#REF!,{"Won","Lost"},'IRAÊ MEL - REVENDAS'!D:D,Insights!I329)),0))</f>
        <v/>
      </c>
    </row>
    <row r="330" spans="10:10">
      <c r="J330" s="16" t="str">
        <f>IF(I330="","",IFERROR(COUNTIFS('IRAÊ MEL - REVENDAS'!#REF!,"Won",'IRAÊ MEL - REVENDAS'!D:D,Insights!I330)/SUM(COUNTIFS('IRAÊ MEL - REVENDAS'!#REF!,{"Won","Lost"},'IRAÊ MEL - REVENDAS'!D:D,Insights!I330)),0))</f>
        <v/>
      </c>
    </row>
    <row r="331" spans="10:10">
      <c r="J331" s="16" t="str">
        <f>IF(I331="","",IFERROR(COUNTIFS('IRAÊ MEL - REVENDAS'!#REF!,"Won",'IRAÊ MEL - REVENDAS'!D:D,Insights!I331)/SUM(COUNTIFS('IRAÊ MEL - REVENDAS'!#REF!,{"Won","Lost"},'IRAÊ MEL - REVENDAS'!D:D,Insights!I331)),0))</f>
        <v/>
      </c>
    </row>
    <row r="332" spans="10:10">
      <c r="J332" s="16" t="str">
        <f>IF(I332="","",IFERROR(COUNTIFS('IRAÊ MEL - REVENDAS'!#REF!,"Won",'IRAÊ MEL - REVENDAS'!D:D,Insights!I332)/SUM(COUNTIFS('IRAÊ MEL - REVENDAS'!#REF!,{"Won","Lost"},'IRAÊ MEL - REVENDAS'!D:D,Insights!I332)),0))</f>
        <v/>
      </c>
    </row>
    <row r="333" spans="10:10">
      <c r="J333" s="16" t="str">
        <f>IF(I333="","",IFERROR(COUNTIFS('IRAÊ MEL - REVENDAS'!#REF!,"Won",'IRAÊ MEL - REVENDAS'!D:D,Insights!I333)/SUM(COUNTIFS('IRAÊ MEL - REVENDAS'!#REF!,{"Won","Lost"},'IRAÊ MEL - REVENDAS'!D:D,Insights!I333)),0))</f>
        <v/>
      </c>
    </row>
    <row r="334" spans="10:10">
      <c r="J334" s="16" t="str">
        <f>IF(I334="","",IFERROR(COUNTIFS('IRAÊ MEL - REVENDAS'!#REF!,"Won",'IRAÊ MEL - REVENDAS'!D:D,Insights!I334)/SUM(COUNTIFS('IRAÊ MEL - REVENDAS'!#REF!,{"Won","Lost"},'IRAÊ MEL - REVENDAS'!D:D,Insights!I334)),0))</f>
        <v/>
      </c>
    </row>
    <row r="335" spans="10:10">
      <c r="J335" s="16" t="str">
        <f>IF(I335="","",IFERROR(COUNTIFS('IRAÊ MEL - REVENDAS'!#REF!,"Won",'IRAÊ MEL - REVENDAS'!D:D,Insights!I335)/SUM(COUNTIFS('IRAÊ MEL - REVENDAS'!#REF!,{"Won","Lost"},'IRAÊ MEL - REVENDAS'!D:D,Insights!I335)),0))</f>
        <v/>
      </c>
    </row>
    <row r="336" spans="10:10">
      <c r="J336" s="16" t="str">
        <f>IF(I336="","",IFERROR(COUNTIFS('IRAÊ MEL - REVENDAS'!#REF!,"Won",'IRAÊ MEL - REVENDAS'!D:D,Insights!I336)/SUM(COUNTIFS('IRAÊ MEL - REVENDAS'!#REF!,{"Won","Lost"},'IRAÊ MEL - REVENDAS'!D:D,Insights!I336)),0))</f>
        <v/>
      </c>
    </row>
    <row r="337" spans="10:10">
      <c r="J337" s="16" t="str">
        <f>IF(I337="","",IFERROR(COUNTIFS('IRAÊ MEL - REVENDAS'!#REF!,"Won",'IRAÊ MEL - REVENDAS'!D:D,Insights!I337)/SUM(COUNTIFS('IRAÊ MEL - REVENDAS'!#REF!,{"Won","Lost"},'IRAÊ MEL - REVENDAS'!D:D,Insights!I337)),0))</f>
        <v/>
      </c>
    </row>
    <row r="338" spans="10:10">
      <c r="J338" s="16" t="str">
        <f>IF(I338="","",IFERROR(COUNTIFS('IRAÊ MEL - REVENDAS'!#REF!,"Won",'IRAÊ MEL - REVENDAS'!D:D,Insights!I338)/SUM(COUNTIFS('IRAÊ MEL - REVENDAS'!#REF!,{"Won","Lost"},'IRAÊ MEL - REVENDAS'!D:D,Insights!I338)),0))</f>
        <v/>
      </c>
    </row>
    <row r="339" spans="10:10">
      <c r="J339" s="16" t="str">
        <f>IF(I339="","",IFERROR(COUNTIFS('IRAÊ MEL - REVENDAS'!#REF!,"Won",'IRAÊ MEL - REVENDAS'!D:D,Insights!I339)/SUM(COUNTIFS('IRAÊ MEL - REVENDAS'!#REF!,{"Won","Lost"},'IRAÊ MEL - REVENDAS'!D:D,Insights!I339)),0))</f>
        <v/>
      </c>
    </row>
    <row r="340" spans="10:10">
      <c r="J340" s="16" t="str">
        <f>IF(I340="","",IFERROR(COUNTIFS('IRAÊ MEL - REVENDAS'!#REF!,"Won",'IRAÊ MEL - REVENDAS'!D:D,Insights!I340)/SUM(COUNTIFS('IRAÊ MEL - REVENDAS'!#REF!,{"Won","Lost"},'IRAÊ MEL - REVENDAS'!D:D,Insights!I340)),0))</f>
        <v/>
      </c>
    </row>
    <row r="341" spans="10:10">
      <c r="J341" s="16" t="str">
        <f>IF(I341="","",IFERROR(COUNTIFS('IRAÊ MEL - REVENDAS'!#REF!,"Won",'IRAÊ MEL - REVENDAS'!D:D,Insights!I341)/SUM(COUNTIFS('IRAÊ MEL - REVENDAS'!#REF!,{"Won","Lost"},'IRAÊ MEL - REVENDAS'!D:D,Insights!I341)),0))</f>
        <v/>
      </c>
    </row>
    <row r="342" spans="10:10">
      <c r="J342" s="16" t="str">
        <f>IF(I342="","",IFERROR(COUNTIFS('IRAÊ MEL - REVENDAS'!#REF!,"Won",'IRAÊ MEL - REVENDAS'!D:D,Insights!I342)/SUM(COUNTIFS('IRAÊ MEL - REVENDAS'!#REF!,{"Won","Lost"},'IRAÊ MEL - REVENDAS'!D:D,Insights!I342)),0))</f>
        <v/>
      </c>
    </row>
    <row r="343" spans="10:10">
      <c r="J343" s="16" t="str">
        <f>IF(I343="","",IFERROR(COUNTIFS('IRAÊ MEL - REVENDAS'!#REF!,"Won",'IRAÊ MEL - REVENDAS'!D:D,Insights!I343)/SUM(COUNTIFS('IRAÊ MEL - REVENDAS'!#REF!,{"Won","Lost"},'IRAÊ MEL - REVENDAS'!D:D,Insights!I343)),0))</f>
        <v/>
      </c>
    </row>
    <row r="344" spans="10:10">
      <c r="J344" s="16" t="str">
        <f>IF(I344="","",IFERROR(COUNTIFS('IRAÊ MEL - REVENDAS'!#REF!,"Won",'IRAÊ MEL - REVENDAS'!D:D,Insights!I344)/SUM(COUNTIFS('IRAÊ MEL - REVENDAS'!#REF!,{"Won","Lost"},'IRAÊ MEL - REVENDAS'!D:D,Insights!I344)),0))</f>
        <v/>
      </c>
    </row>
    <row r="345" spans="10:10">
      <c r="J345" s="16" t="str">
        <f>IF(I345="","",IFERROR(COUNTIFS('IRAÊ MEL - REVENDAS'!#REF!,"Won",'IRAÊ MEL - REVENDAS'!D:D,Insights!I345)/SUM(COUNTIFS('IRAÊ MEL - REVENDAS'!#REF!,{"Won","Lost"},'IRAÊ MEL - REVENDAS'!D:D,Insights!I345)),0))</f>
        <v/>
      </c>
    </row>
    <row r="346" spans="10:10">
      <c r="J346" s="16" t="str">
        <f>IF(I346="","",IFERROR(COUNTIFS('IRAÊ MEL - REVENDAS'!#REF!,"Won",'IRAÊ MEL - REVENDAS'!D:D,Insights!I346)/SUM(COUNTIFS('IRAÊ MEL - REVENDAS'!#REF!,{"Won","Lost"},'IRAÊ MEL - REVENDAS'!D:D,Insights!I346)),0))</f>
        <v/>
      </c>
    </row>
    <row r="347" spans="10:10">
      <c r="J347" s="16" t="str">
        <f>IF(I347="","",IFERROR(COUNTIFS('IRAÊ MEL - REVENDAS'!#REF!,"Won",'IRAÊ MEL - REVENDAS'!D:D,Insights!I347)/SUM(COUNTIFS('IRAÊ MEL - REVENDAS'!#REF!,{"Won","Lost"},'IRAÊ MEL - REVENDAS'!D:D,Insights!I347)),0))</f>
        <v/>
      </c>
    </row>
    <row r="348" spans="10:10">
      <c r="J348" s="16" t="str">
        <f>IF(I348="","",IFERROR(COUNTIFS('IRAÊ MEL - REVENDAS'!#REF!,"Won",'IRAÊ MEL - REVENDAS'!D:D,Insights!I348)/SUM(COUNTIFS('IRAÊ MEL - REVENDAS'!#REF!,{"Won","Lost"},'IRAÊ MEL - REVENDAS'!D:D,Insights!I348)),0))</f>
        <v/>
      </c>
    </row>
    <row r="349" spans="10:10">
      <c r="J349" s="16" t="str">
        <f>IF(I349="","",IFERROR(COUNTIFS('IRAÊ MEL - REVENDAS'!#REF!,"Won",'IRAÊ MEL - REVENDAS'!D:D,Insights!I349)/SUM(COUNTIFS('IRAÊ MEL - REVENDAS'!#REF!,{"Won","Lost"},'IRAÊ MEL - REVENDAS'!D:D,Insights!I349)),0))</f>
        <v/>
      </c>
    </row>
    <row r="350" spans="10:10">
      <c r="J350" s="16" t="str">
        <f>IF(I350="","",IFERROR(COUNTIFS('IRAÊ MEL - REVENDAS'!#REF!,"Won",'IRAÊ MEL - REVENDAS'!D:D,Insights!I350)/SUM(COUNTIFS('IRAÊ MEL - REVENDAS'!#REF!,{"Won","Lost"},'IRAÊ MEL - REVENDAS'!D:D,Insights!I350)),0))</f>
        <v/>
      </c>
    </row>
    <row r="351" spans="10:10">
      <c r="J351" s="16" t="str">
        <f>IF(I351="","",IFERROR(COUNTIFS('IRAÊ MEL - REVENDAS'!#REF!,"Won",'IRAÊ MEL - REVENDAS'!D:D,Insights!I351)/SUM(COUNTIFS('IRAÊ MEL - REVENDAS'!#REF!,{"Won","Lost"},'IRAÊ MEL - REVENDAS'!D:D,Insights!I351)),0))</f>
        <v/>
      </c>
    </row>
    <row r="352" spans="10:10">
      <c r="J352" s="16" t="str">
        <f>IF(I352="","",IFERROR(COUNTIFS('IRAÊ MEL - REVENDAS'!#REF!,"Won",'IRAÊ MEL - REVENDAS'!D:D,Insights!I352)/SUM(COUNTIFS('IRAÊ MEL - REVENDAS'!#REF!,{"Won","Lost"},'IRAÊ MEL - REVENDAS'!D:D,Insights!I352)),0))</f>
        <v/>
      </c>
    </row>
    <row r="353" spans="10:10">
      <c r="J353" s="16" t="str">
        <f>IF(I353="","",IFERROR(COUNTIFS('IRAÊ MEL - REVENDAS'!#REF!,"Won",'IRAÊ MEL - REVENDAS'!D:D,Insights!I353)/SUM(COUNTIFS('IRAÊ MEL - REVENDAS'!#REF!,{"Won","Lost"},'IRAÊ MEL - REVENDAS'!D:D,Insights!I353)),0))</f>
        <v/>
      </c>
    </row>
    <row r="354" spans="10:10">
      <c r="J354" s="16" t="str">
        <f>IF(I354="","",IFERROR(COUNTIFS('IRAÊ MEL - REVENDAS'!#REF!,"Won",'IRAÊ MEL - REVENDAS'!D:D,Insights!I354)/SUM(COUNTIFS('IRAÊ MEL - REVENDAS'!#REF!,{"Won","Lost"},'IRAÊ MEL - REVENDAS'!D:D,Insights!I354)),0))</f>
        <v/>
      </c>
    </row>
    <row r="355" spans="10:10">
      <c r="J355" s="16" t="str">
        <f>IF(I355="","",IFERROR(COUNTIFS('IRAÊ MEL - REVENDAS'!#REF!,"Won",'IRAÊ MEL - REVENDAS'!D:D,Insights!I355)/SUM(COUNTIFS('IRAÊ MEL - REVENDAS'!#REF!,{"Won","Lost"},'IRAÊ MEL - REVENDAS'!D:D,Insights!I355)),0))</f>
        <v/>
      </c>
    </row>
    <row r="356" spans="10:10">
      <c r="J356" s="16" t="str">
        <f>IF(I356="","",IFERROR(COUNTIFS('IRAÊ MEL - REVENDAS'!#REF!,"Won",'IRAÊ MEL - REVENDAS'!D:D,Insights!I356)/SUM(COUNTIFS('IRAÊ MEL - REVENDAS'!#REF!,{"Won","Lost"},'IRAÊ MEL - REVENDAS'!D:D,Insights!I356)),0))</f>
        <v/>
      </c>
    </row>
    <row r="357" spans="10:10">
      <c r="J357" s="16" t="str">
        <f>IF(I357="","",IFERROR(COUNTIFS('IRAÊ MEL - REVENDAS'!#REF!,"Won",'IRAÊ MEL - REVENDAS'!D:D,Insights!I357)/SUM(COUNTIFS('IRAÊ MEL - REVENDAS'!#REF!,{"Won","Lost"},'IRAÊ MEL - REVENDAS'!D:D,Insights!I357)),0))</f>
        <v/>
      </c>
    </row>
    <row r="358" spans="10:10">
      <c r="J358" s="16" t="str">
        <f>IF(I358="","",IFERROR(COUNTIFS('IRAÊ MEL - REVENDAS'!#REF!,"Won",'IRAÊ MEL - REVENDAS'!D:D,Insights!I358)/SUM(COUNTIFS('IRAÊ MEL - REVENDAS'!#REF!,{"Won","Lost"},'IRAÊ MEL - REVENDAS'!D:D,Insights!I358)),0))</f>
        <v/>
      </c>
    </row>
    <row r="359" spans="10:10">
      <c r="J359" s="16" t="str">
        <f>IF(I359="","",IFERROR(COUNTIFS('IRAÊ MEL - REVENDAS'!#REF!,"Won",'IRAÊ MEL - REVENDAS'!D:D,Insights!I359)/SUM(COUNTIFS('IRAÊ MEL - REVENDAS'!#REF!,{"Won","Lost"},'IRAÊ MEL - REVENDAS'!D:D,Insights!I359)),0))</f>
        <v/>
      </c>
    </row>
    <row r="360" spans="10:10">
      <c r="J360" s="16" t="str">
        <f>IF(I360="","",IFERROR(COUNTIFS('IRAÊ MEL - REVENDAS'!#REF!,"Won",'IRAÊ MEL - REVENDAS'!D:D,Insights!I360)/SUM(COUNTIFS('IRAÊ MEL - REVENDAS'!#REF!,{"Won","Lost"},'IRAÊ MEL - REVENDAS'!D:D,Insights!I360)),0))</f>
        <v/>
      </c>
    </row>
    <row r="361" spans="10:10">
      <c r="J361" s="16" t="str">
        <f>IF(I361="","",IFERROR(COUNTIFS('IRAÊ MEL - REVENDAS'!#REF!,"Won",'IRAÊ MEL - REVENDAS'!D:D,Insights!I361)/SUM(COUNTIFS('IRAÊ MEL - REVENDAS'!#REF!,{"Won","Lost"},'IRAÊ MEL - REVENDAS'!D:D,Insights!I361)),0))</f>
        <v/>
      </c>
    </row>
    <row r="362" spans="10:10">
      <c r="J362" s="16" t="str">
        <f>IF(I362="","",IFERROR(COUNTIFS('IRAÊ MEL - REVENDAS'!#REF!,"Won",'IRAÊ MEL - REVENDAS'!D:D,Insights!I362)/SUM(COUNTIFS('IRAÊ MEL - REVENDAS'!#REF!,{"Won","Lost"},'IRAÊ MEL - REVENDAS'!D:D,Insights!I362)),0))</f>
        <v/>
      </c>
    </row>
    <row r="363" spans="10:10">
      <c r="J363" s="16" t="str">
        <f>IF(I363="","",IFERROR(COUNTIFS('IRAÊ MEL - REVENDAS'!#REF!,"Won",'IRAÊ MEL - REVENDAS'!D:D,Insights!I363)/SUM(COUNTIFS('IRAÊ MEL - REVENDAS'!#REF!,{"Won","Lost"},'IRAÊ MEL - REVENDAS'!D:D,Insights!I363)),0))</f>
        <v/>
      </c>
    </row>
    <row r="364" spans="10:10">
      <c r="J364" s="16" t="str">
        <f>IF(I364="","",IFERROR(COUNTIFS('IRAÊ MEL - REVENDAS'!#REF!,"Won",'IRAÊ MEL - REVENDAS'!D:D,Insights!I364)/SUM(COUNTIFS('IRAÊ MEL - REVENDAS'!#REF!,{"Won","Lost"},'IRAÊ MEL - REVENDAS'!D:D,Insights!I364)),0))</f>
        <v/>
      </c>
    </row>
    <row r="365" spans="10:10">
      <c r="J365" s="16" t="str">
        <f>IF(I365="","",IFERROR(COUNTIFS('IRAÊ MEL - REVENDAS'!#REF!,"Won",'IRAÊ MEL - REVENDAS'!D:D,Insights!I365)/SUM(COUNTIFS('IRAÊ MEL - REVENDAS'!#REF!,{"Won","Lost"},'IRAÊ MEL - REVENDAS'!D:D,Insights!I365)),0))</f>
        <v/>
      </c>
    </row>
    <row r="366" spans="10:10">
      <c r="J366" s="16" t="str">
        <f>IF(I366="","",IFERROR(COUNTIFS('IRAÊ MEL - REVENDAS'!#REF!,"Won",'IRAÊ MEL - REVENDAS'!D:D,Insights!I366)/SUM(COUNTIFS('IRAÊ MEL - REVENDAS'!#REF!,{"Won","Lost"},'IRAÊ MEL - REVENDAS'!D:D,Insights!I366)),0))</f>
        <v/>
      </c>
    </row>
    <row r="367" spans="10:10">
      <c r="J367" s="16" t="str">
        <f>IF(I367="","",IFERROR(COUNTIFS('IRAÊ MEL - REVENDAS'!#REF!,"Won",'IRAÊ MEL - REVENDAS'!D:D,Insights!I367)/SUM(COUNTIFS('IRAÊ MEL - REVENDAS'!#REF!,{"Won","Lost"},'IRAÊ MEL - REVENDAS'!D:D,Insights!I367)),0))</f>
        <v/>
      </c>
    </row>
    <row r="368" spans="10:10">
      <c r="J368" s="16" t="str">
        <f>IF(I368="","",IFERROR(COUNTIFS('IRAÊ MEL - REVENDAS'!#REF!,"Won",'IRAÊ MEL - REVENDAS'!D:D,Insights!I368)/SUM(COUNTIFS('IRAÊ MEL - REVENDAS'!#REF!,{"Won","Lost"},'IRAÊ MEL - REVENDAS'!D:D,Insights!I368)),0))</f>
        <v/>
      </c>
    </row>
    <row r="369" spans="10:10">
      <c r="J369" s="16" t="str">
        <f>IF(I369="","",IFERROR(COUNTIFS('IRAÊ MEL - REVENDAS'!#REF!,"Won",'IRAÊ MEL - REVENDAS'!D:D,Insights!I369)/SUM(COUNTIFS('IRAÊ MEL - REVENDAS'!#REF!,{"Won","Lost"},'IRAÊ MEL - REVENDAS'!D:D,Insights!I369)),0))</f>
        <v/>
      </c>
    </row>
    <row r="370" spans="10:10">
      <c r="J370" s="16" t="str">
        <f>IF(I370="","",IFERROR(COUNTIFS('IRAÊ MEL - REVENDAS'!#REF!,"Won",'IRAÊ MEL - REVENDAS'!D:D,Insights!I370)/SUM(COUNTIFS('IRAÊ MEL - REVENDAS'!#REF!,{"Won","Lost"},'IRAÊ MEL - REVENDAS'!D:D,Insights!I370)),0))</f>
        <v/>
      </c>
    </row>
    <row r="371" spans="10:10">
      <c r="J371" s="16" t="str">
        <f>IF(I371="","",IFERROR(COUNTIFS('IRAÊ MEL - REVENDAS'!#REF!,"Won",'IRAÊ MEL - REVENDAS'!D:D,Insights!I371)/SUM(COUNTIFS('IRAÊ MEL - REVENDAS'!#REF!,{"Won","Lost"},'IRAÊ MEL - REVENDAS'!D:D,Insights!I371)),0))</f>
        <v/>
      </c>
    </row>
    <row r="372" spans="10:10">
      <c r="J372" s="16" t="str">
        <f>IF(I372="","",IFERROR(COUNTIFS('IRAÊ MEL - REVENDAS'!#REF!,"Won",'IRAÊ MEL - REVENDAS'!D:D,Insights!I372)/SUM(COUNTIFS('IRAÊ MEL - REVENDAS'!#REF!,{"Won","Lost"},'IRAÊ MEL - REVENDAS'!D:D,Insights!I372)),0))</f>
        <v/>
      </c>
    </row>
    <row r="373" spans="10:10">
      <c r="J373" s="16" t="str">
        <f>IF(I373="","",IFERROR(COUNTIFS('IRAÊ MEL - REVENDAS'!#REF!,"Won",'IRAÊ MEL - REVENDAS'!D:D,Insights!I373)/SUM(COUNTIFS('IRAÊ MEL - REVENDAS'!#REF!,{"Won","Lost"},'IRAÊ MEL - REVENDAS'!D:D,Insights!I373)),0))</f>
        <v/>
      </c>
    </row>
    <row r="374" spans="10:10">
      <c r="J374" s="16" t="str">
        <f>IF(I374="","",IFERROR(COUNTIFS('IRAÊ MEL - REVENDAS'!#REF!,"Won",'IRAÊ MEL - REVENDAS'!D:D,Insights!I374)/SUM(COUNTIFS('IRAÊ MEL - REVENDAS'!#REF!,{"Won","Lost"},'IRAÊ MEL - REVENDAS'!D:D,Insights!I374)),0))</f>
        <v/>
      </c>
    </row>
    <row r="375" spans="10:10">
      <c r="J375" s="16" t="str">
        <f>IF(I375="","",IFERROR(COUNTIFS('IRAÊ MEL - REVENDAS'!#REF!,"Won",'IRAÊ MEL - REVENDAS'!D:D,Insights!I375)/SUM(COUNTIFS('IRAÊ MEL - REVENDAS'!#REF!,{"Won","Lost"},'IRAÊ MEL - REVENDAS'!D:D,Insights!I375)),0))</f>
        <v/>
      </c>
    </row>
    <row r="376" spans="10:10">
      <c r="J376" s="16" t="str">
        <f>IF(I376="","",IFERROR(COUNTIFS('IRAÊ MEL - REVENDAS'!#REF!,"Won",'IRAÊ MEL - REVENDAS'!D:D,Insights!I376)/SUM(COUNTIFS('IRAÊ MEL - REVENDAS'!#REF!,{"Won","Lost"},'IRAÊ MEL - REVENDAS'!D:D,Insights!I376)),0))</f>
        <v/>
      </c>
    </row>
    <row r="377" spans="10:10">
      <c r="J377" s="16" t="str">
        <f>IF(I377="","",IFERROR(COUNTIFS('IRAÊ MEL - REVENDAS'!#REF!,"Won",'IRAÊ MEL - REVENDAS'!D:D,Insights!I377)/SUM(COUNTIFS('IRAÊ MEL - REVENDAS'!#REF!,{"Won","Lost"},'IRAÊ MEL - REVENDAS'!D:D,Insights!I377)),0))</f>
        <v/>
      </c>
    </row>
    <row r="378" spans="10:10">
      <c r="J378" s="16" t="str">
        <f>IF(I378="","",IFERROR(COUNTIFS('IRAÊ MEL - REVENDAS'!#REF!,"Won",'IRAÊ MEL - REVENDAS'!D:D,Insights!I378)/SUM(COUNTIFS('IRAÊ MEL - REVENDAS'!#REF!,{"Won","Lost"},'IRAÊ MEL - REVENDAS'!D:D,Insights!I378)),0))</f>
        <v/>
      </c>
    </row>
    <row r="379" spans="10:10">
      <c r="J379" s="16" t="str">
        <f>IF(I379="","",IFERROR(COUNTIFS('IRAÊ MEL - REVENDAS'!#REF!,"Won",'IRAÊ MEL - REVENDAS'!D:D,Insights!I379)/SUM(COUNTIFS('IRAÊ MEL - REVENDAS'!#REF!,{"Won","Lost"},'IRAÊ MEL - REVENDAS'!D:D,Insights!I379)),0))</f>
        <v/>
      </c>
    </row>
    <row r="380" spans="10:10">
      <c r="J380" s="16" t="str">
        <f>IF(I380="","",IFERROR(COUNTIFS('IRAÊ MEL - REVENDAS'!#REF!,"Won",'IRAÊ MEL - REVENDAS'!D:D,Insights!I380)/SUM(COUNTIFS('IRAÊ MEL - REVENDAS'!#REF!,{"Won","Lost"},'IRAÊ MEL - REVENDAS'!D:D,Insights!I380)),0))</f>
        <v/>
      </c>
    </row>
    <row r="381" spans="10:10">
      <c r="J381" s="16" t="str">
        <f>IF(I381="","",IFERROR(COUNTIFS('IRAÊ MEL - REVENDAS'!#REF!,"Won",'IRAÊ MEL - REVENDAS'!D:D,Insights!I381)/SUM(COUNTIFS('IRAÊ MEL - REVENDAS'!#REF!,{"Won","Lost"},'IRAÊ MEL - REVENDAS'!D:D,Insights!I381)),0))</f>
        <v/>
      </c>
    </row>
    <row r="382" spans="10:10">
      <c r="J382" s="16" t="str">
        <f>IF(I382="","",IFERROR(COUNTIFS('IRAÊ MEL - REVENDAS'!#REF!,"Won",'IRAÊ MEL - REVENDAS'!D:D,Insights!I382)/SUM(COUNTIFS('IRAÊ MEL - REVENDAS'!#REF!,{"Won","Lost"},'IRAÊ MEL - REVENDAS'!D:D,Insights!I382)),0))</f>
        <v/>
      </c>
    </row>
    <row r="383" spans="10:10">
      <c r="J383" s="16" t="str">
        <f>IF(I383="","",IFERROR(COUNTIFS('IRAÊ MEL - REVENDAS'!#REF!,"Won",'IRAÊ MEL - REVENDAS'!D:D,Insights!I383)/SUM(COUNTIFS('IRAÊ MEL - REVENDAS'!#REF!,{"Won","Lost"},'IRAÊ MEL - REVENDAS'!D:D,Insights!I383)),0))</f>
        <v/>
      </c>
    </row>
    <row r="384" spans="10:10">
      <c r="J384" s="16" t="str">
        <f>IF(I384="","",IFERROR(COUNTIFS('IRAÊ MEL - REVENDAS'!#REF!,"Won",'IRAÊ MEL - REVENDAS'!D:D,Insights!I384)/SUM(COUNTIFS('IRAÊ MEL - REVENDAS'!#REF!,{"Won","Lost"},'IRAÊ MEL - REVENDAS'!D:D,Insights!I384)),0))</f>
        <v/>
      </c>
    </row>
    <row r="385" spans="10:10">
      <c r="J385" s="16" t="str">
        <f>IF(I385="","",IFERROR(COUNTIFS('IRAÊ MEL - REVENDAS'!#REF!,"Won",'IRAÊ MEL - REVENDAS'!D:D,Insights!I385)/SUM(COUNTIFS('IRAÊ MEL - REVENDAS'!#REF!,{"Won","Lost"},'IRAÊ MEL - REVENDAS'!D:D,Insights!I385)),0))</f>
        <v/>
      </c>
    </row>
    <row r="386" spans="10:10">
      <c r="J386" s="16" t="str">
        <f>IF(I386="","",IFERROR(COUNTIFS('IRAÊ MEL - REVENDAS'!#REF!,"Won",'IRAÊ MEL - REVENDAS'!D:D,Insights!I386)/SUM(COUNTIFS('IRAÊ MEL - REVENDAS'!#REF!,{"Won","Lost"},'IRAÊ MEL - REVENDAS'!D:D,Insights!I386)),0))</f>
        <v/>
      </c>
    </row>
    <row r="387" spans="10:10">
      <c r="J387" s="16" t="str">
        <f>IF(I387="","",IFERROR(COUNTIFS('IRAÊ MEL - REVENDAS'!#REF!,"Won",'IRAÊ MEL - REVENDAS'!D:D,Insights!I387)/SUM(COUNTIFS('IRAÊ MEL - REVENDAS'!#REF!,{"Won","Lost"},'IRAÊ MEL - REVENDAS'!D:D,Insights!I387)),0))</f>
        <v/>
      </c>
    </row>
    <row r="388" spans="10:10">
      <c r="J388" s="16" t="str">
        <f>IF(I388="","",IFERROR(COUNTIFS('IRAÊ MEL - REVENDAS'!#REF!,"Won",'IRAÊ MEL - REVENDAS'!D:D,Insights!I388)/SUM(COUNTIFS('IRAÊ MEL - REVENDAS'!#REF!,{"Won","Lost"},'IRAÊ MEL - REVENDAS'!D:D,Insights!I388)),0))</f>
        <v/>
      </c>
    </row>
    <row r="389" spans="10:10">
      <c r="J389" s="16" t="str">
        <f>IF(I389="","",IFERROR(COUNTIFS('IRAÊ MEL - REVENDAS'!#REF!,"Won",'IRAÊ MEL - REVENDAS'!D:D,Insights!I389)/SUM(COUNTIFS('IRAÊ MEL - REVENDAS'!#REF!,{"Won","Lost"},'IRAÊ MEL - REVENDAS'!D:D,Insights!I389)),0))</f>
        <v/>
      </c>
    </row>
    <row r="390" spans="10:10">
      <c r="J390" s="16" t="str">
        <f>IF(I390="","",IFERROR(COUNTIFS('IRAÊ MEL - REVENDAS'!#REF!,"Won",'IRAÊ MEL - REVENDAS'!D:D,Insights!I390)/SUM(COUNTIFS('IRAÊ MEL - REVENDAS'!#REF!,{"Won","Lost"},'IRAÊ MEL - REVENDAS'!D:D,Insights!I390)),0))</f>
        <v/>
      </c>
    </row>
    <row r="391" spans="10:10">
      <c r="J391" s="16" t="str">
        <f>IF(I391="","",IFERROR(COUNTIFS('IRAÊ MEL - REVENDAS'!#REF!,"Won",'IRAÊ MEL - REVENDAS'!D:D,Insights!I391)/SUM(COUNTIFS('IRAÊ MEL - REVENDAS'!#REF!,{"Won","Lost"},'IRAÊ MEL - REVENDAS'!D:D,Insights!I391)),0))</f>
        <v/>
      </c>
    </row>
    <row r="392" spans="10:10">
      <c r="J392" s="16" t="str">
        <f>IF(I392="","",IFERROR(COUNTIFS('IRAÊ MEL - REVENDAS'!#REF!,"Won",'IRAÊ MEL - REVENDAS'!D:D,Insights!I392)/SUM(COUNTIFS('IRAÊ MEL - REVENDAS'!#REF!,{"Won","Lost"},'IRAÊ MEL - REVENDAS'!D:D,Insights!I392)),0))</f>
        <v/>
      </c>
    </row>
    <row r="393" spans="10:10">
      <c r="J393" s="16" t="str">
        <f>IF(I393="","",IFERROR(COUNTIFS('IRAÊ MEL - REVENDAS'!#REF!,"Won",'IRAÊ MEL - REVENDAS'!D:D,Insights!I393)/SUM(COUNTIFS('IRAÊ MEL - REVENDAS'!#REF!,{"Won","Lost"},'IRAÊ MEL - REVENDAS'!D:D,Insights!I393)),0))</f>
        <v/>
      </c>
    </row>
    <row r="394" spans="10:10">
      <c r="J394" s="16" t="str">
        <f>IF(I394="","",IFERROR(COUNTIFS('IRAÊ MEL - REVENDAS'!#REF!,"Won",'IRAÊ MEL - REVENDAS'!D:D,Insights!I394)/SUM(COUNTIFS('IRAÊ MEL - REVENDAS'!#REF!,{"Won","Lost"},'IRAÊ MEL - REVENDAS'!D:D,Insights!I394)),0))</f>
        <v/>
      </c>
    </row>
    <row r="395" spans="10:10">
      <c r="J395" s="16" t="str">
        <f>IF(I395="","",IFERROR(COUNTIFS('IRAÊ MEL - REVENDAS'!#REF!,"Won",'IRAÊ MEL - REVENDAS'!D:D,Insights!I395)/SUM(COUNTIFS('IRAÊ MEL - REVENDAS'!#REF!,{"Won","Lost"},'IRAÊ MEL - REVENDAS'!D:D,Insights!I395)),0))</f>
        <v/>
      </c>
    </row>
    <row r="396" spans="10:10">
      <c r="J396" s="16" t="str">
        <f>IF(I396="","",IFERROR(COUNTIFS('IRAÊ MEL - REVENDAS'!#REF!,"Won",'IRAÊ MEL - REVENDAS'!D:D,Insights!I396)/SUM(COUNTIFS('IRAÊ MEL - REVENDAS'!#REF!,{"Won","Lost"},'IRAÊ MEL - REVENDAS'!D:D,Insights!I396)),0))</f>
        <v/>
      </c>
    </row>
    <row r="397" spans="10:10">
      <c r="J397" s="16" t="str">
        <f>IF(I397="","",IFERROR(COUNTIFS('IRAÊ MEL - REVENDAS'!#REF!,"Won",'IRAÊ MEL - REVENDAS'!D:D,Insights!I397)/SUM(COUNTIFS('IRAÊ MEL - REVENDAS'!#REF!,{"Won","Lost"},'IRAÊ MEL - REVENDAS'!D:D,Insights!I397)),0))</f>
        <v/>
      </c>
    </row>
    <row r="398" spans="10:10">
      <c r="J398" s="16" t="str">
        <f>IF(I398="","",IFERROR(COUNTIFS('IRAÊ MEL - REVENDAS'!#REF!,"Won",'IRAÊ MEL - REVENDAS'!D:D,Insights!I398)/SUM(COUNTIFS('IRAÊ MEL - REVENDAS'!#REF!,{"Won","Lost"},'IRAÊ MEL - REVENDAS'!D:D,Insights!I398)),0))</f>
        <v/>
      </c>
    </row>
    <row r="399" spans="10:10">
      <c r="J399" s="16" t="str">
        <f>IF(I399="","",IFERROR(COUNTIFS('IRAÊ MEL - REVENDAS'!#REF!,"Won",'IRAÊ MEL - REVENDAS'!D:D,Insights!I399)/SUM(COUNTIFS('IRAÊ MEL - REVENDAS'!#REF!,{"Won","Lost"},'IRAÊ MEL - REVENDAS'!D:D,Insights!I399)),0))</f>
        <v/>
      </c>
    </row>
    <row r="400" spans="10:10">
      <c r="J400" s="16" t="str">
        <f>IF(I400="","",IFERROR(COUNTIFS('IRAÊ MEL - REVENDAS'!#REF!,"Won",'IRAÊ MEL - REVENDAS'!D:D,Insights!I400)/SUM(COUNTIFS('IRAÊ MEL - REVENDAS'!#REF!,{"Won","Lost"},'IRAÊ MEL - REVENDAS'!D:D,Insights!I400)),0))</f>
        <v/>
      </c>
    </row>
    <row r="401" spans="10:10">
      <c r="J401" s="16" t="str">
        <f>IF(I401="","",IFERROR(COUNTIFS('IRAÊ MEL - REVENDAS'!#REF!,"Won",'IRAÊ MEL - REVENDAS'!D:D,Insights!I401)/SUM(COUNTIFS('IRAÊ MEL - REVENDAS'!#REF!,{"Won","Lost"},'IRAÊ MEL - REVENDAS'!D:D,Insights!I401)),0))</f>
        <v/>
      </c>
    </row>
    <row r="402" spans="10:10">
      <c r="J402" s="16" t="str">
        <f>IF(I402="","",IFERROR(COUNTIFS('IRAÊ MEL - REVENDAS'!#REF!,"Won",'IRAÊ MEL - REVENDAS'!D:D,Insights!I402)/SUM(COUNTIFS('IRAÊ MEL - REVENDAS'!#REF!,{"Won","Lost"},'IRAÊ MEL - REVENDAS'!D:D,Insights!I402)),0))</f>
        <v/>
      </c>
    </row>
    <row r="403" spans="10:10">
      <c r="J403" s="16" t="str">
        <f>IF(I403="","",IFERROR(COUNTIFS('IRAÊ MEL - REVENDAS'!#REF!,"Won",'IRAÊ MEL - REVENDAS'!D:D,Insights!I403)/SUM(COUNTIFS('IRAÊ MEL - REVENDAS'!#REF!,{"Won","Lost"},'IRAÊ MEL - REVENDAS'!D:D,Insights!I403)),0))</f>
        <v/>
      </c>
    </row>
    <row r="404" spans="10:10">
      <c r="J404" s="16" t="str">
        <f>IF(I404="","",IFERROR(COUNTIFS('IRAÊ MEL - REVENDAS'!#REF!,"Won",'IRAÊ MEL - REVENDAS'!D:D,Insights!I404)/SUM(COUNTIFS('IRAÊ MEL - REVENDAS'!#REF!,{"Won","Lost"},'IRAÊ MEL - REVENDAS'!D:D,Insights!I404)),0))</f>
        <v/>
      </c>
    </row>
    <row r="405" spans="10:10">
      <c r="J405" s="16" t="str">
        <f>IF(I405="","",IFERROR(COUNTIFS('IRAÊ MEL - REVENDAS'!#REF!,"Won",'IRAÊ MEL - REVENDAS'!D:D,Insights!I405)/SUM(COUNTIFS('IRAÊ MEL - REVENDAS'!#REF!,{"Won","Lost"},'IRAÊ MEL - REVENDAS'!D:D,Insights!I405)),0))</f>
        <v/>
      </c>
    </row>
    <row r="406" spans="10:10">
      <c r="J406" s="16" t="str">
        <f>IF(I406="","",IFERROR(COUNTIFS('IRAÊ MEL - REVENDAS'!#REF!,"Won",'IRAÊ MEL - REVENDAS'!D:D,Insights!I406)/SUM(COUNTIFS('IRAÊ MEL - REVENDAS'!#REF!,{"Won","Lost"},'IRAÊ MEL - REVENDAS'!D:D,Insights!I406)),0))</f>
        <v/>
      </c>
    </row>
    <row r="407" spans="10:10">
      <c r="J407" s="16" t="str">
        <f>IF(I407="","",IFERROR(COUNTIFS('IRAÊ MEL - REVENDAS'!#REF!,"Won",'IRAÊ MEL - REVENDAS'!D:D,Insights!I407)/SUM(COUNTIFS('IRAÊ MEL - REVENDAS'!#REF!,{"Won","Lost"},'IRAÊ MEL - REVENDAS'!D:D,Insights!I407)),0))</f>
        <v/>
      </c>
    </row>
    <row r="408" spans="10:10">
      <c r="J408" s="16" t="str">
        <f>IF(I408="","",IFERROR(COUNTIFS('IRAÊ MEL - REVENDAS'!#REF!,"Won",'IRAÊ MEL - REVENDAS'!D:D,Insights!I408)/SUM(COUNTIFS('IRAÊ MEL - REVENDAS'!#REF!,{"Won","Lost"},'IRAÊ MEL - REVENDAS'!D:D,Insights!I408)),0))</f>
        <v/>
      </c>
    </row>
    <row r="409" spans="10:10">
      <c r="J409" s="16" t="str">
        <f>IF(I409="","",IFERROR(COUNTIFS('IRAÊ MEL - REVENDAS'!#REF!,"Won",'IRAÊ MEL - REVENDAS'!D:D,Insights!I409)/SUM(COUNTIFS('IRAÊ MEL - REVENDAS'!#REF!,{"Won","Lost"},'IRAÊ MEL - REVENDAS'!D:D,Insights!I409)),0))</f>
        <v/>
      </c>
    </row>
    <row r="410" spans="10:10">
      <c r="J410" s="16" t="str">
        <f>IF(I410="","",IFERROR(COUNTIFS('IRAÊ MEL - REVENDAS'!#REF!,"Won",'IRAÊ MEL - REVENDAS'!D:D,Insights!I410)/SUM(COUNTIFS('IRAÊ MEL - REVENDAS'!#REF!,{"Won","Lost"},'IRAÊ MEL - REVENDAS'!D:D,Insights!I410)),0))</f>
        <v/>
      </c>
    </row>
    <row r="411" spans="10:10">
      <c r="J411" s="16" t="str">
        <f>IF(I411="","",IFERROR(COUNTIFS('IRAÊ MEL - REVENDAS'!#REF!,"Won",'IRAÊ MEL - REVENDAS'!D:D,Insights!I411)/SUM(COUNTIFS('IRAÊ MEL - REVENDAS'!#REF!,{"Won","Lost"},'IRAÊ MEL - REVENDAS'!D:D,Insights!I411)),0))</f>
        <v/>
      </c>
    </row>
    <row r="412" spans="10:10">
      <c r="J412" s="16" t="str">
        <f>IF(I412="","",IFERROR(COUNTIFS('IRAÊ MEL - REVENDAS'!#REF!,"Won",'IRAÊ MEL - REVENDAS'!D:D,Insights!I412)/SUM(COUNTIFS('IRAÊ MEL - REVENDAS'!#REF!,{"Won","Lost"},'IRAÊ MEL - REVENDAS'!D:D,Insights!I412)),0))</f>
        <v/>
      </c>
    </row>
    <row r="413" spans="10:10">
      <c r="J413" s="16" t="str">
        <f>IF(I413="","",IFERROR(COUNTIFS('IRAÊ MEL - REVENDAS'!#REF!,"Won",'IRAÊ MEL - REVENDAS'!D:D,Insights!I413)/SUM(COUNTIFS('IRAÊ MEL - REVENDAS'!#REF!,{"Won","Lost"},'IRAÊ MEL - REVENDAS'!D:D,Insights!I413)),0))</f>
        <v/>
      </c>
    </row>
    <row r="414" spans="10:10">
      <c r="J414" s="16" t="str">
        <f>IF(I414="","",IFERROR(COUNTIFS('IRAÊ MEL - REVENDAS'!#REF!,"Won",'IRAÊ MEL - REVENDAS'!D:D,Insights!I414)/SUM(COUNTIFS('IRAÊ MEL - REVENDAS'!#REF!,{"Won","Lost"},'IRAÊ MEL - REVENDAS'!D:D,Insights!I414)),0))</f>
        <v/>
      </c>
    </row>
    <row r="415" spans="10:10">
      <c r="J415" s="16" t="str">
        <f>IF(I415="","",IFERROR(COUNTIFS('IRAÊ MEL - REVENDAS'!#REF!,"Won",'IRAÊ MEL - REVENDAS'!D:D,Insights!I415)/SUM(COUNTIFS('IRAÊ MEL - REVENDAS'!#REF!,{"Won","Lost"},'IRAÊ MEL - REVENDAS'!D:D,Insights!I415)),0))</f>
        <v/>
      </c>
    </row>
    <row r="416" spans="10:10">
      <c r="J416" s="16" t="str">
        <f>IF(I416="","",IFERROR(COUNTIFS('IRAÊ MEL - REVENDAS'!#REF!,"Won",'IRAÊ MEL - REVENDAS'!D:D,Insights!I416)/SUM(COUNTIFS('IRAÊ MEL - REVENDAS'!#REF!,{"Won","Lost"},'IRAÊ MEL - REVENDAS'!D:D,Insights!I416)),0))</f>
        <v/>
      </c>
    </row>
    <row r="417" spans="10:10">
      <c r="J417" s="16" t="str">
        <f>IF(I417="","",IFERROR(COUNTIFS('IRAÊ MEL - REVENDAS'!#REF!,"Won",'IRAÊ MEL - REVENDAS'!D:D,Insights!I417)/SUM(COUNTIFS('IRAÊ MEL - REVENDAS'!#REF!,{"Won","Lost"},'IRAÊ MEL - REVENDAS'!D:D,Insights!I417)),0))</f>
        <v/>
      </c>
    </row>
    <row r="418" spans="10:10">
      <c r="J418" s="16" t="str">
        <f>IF(I418="","",IFERROR(COUNTIFS('IRAÊ MEL - REVENDAS'!#REF!,"Won",'IRAÊ MEL - REVENDAS'!D:D,Insights!I418)/SUM(COUNTIFS('IRAÊ MEL - REVENDAS'!#REF!,{"Won","Lost"},'IRAÊ MEL - REVENDAS'!D:D,Insights!I418)),0))</f>
        <v/>
      </c>
    </row>
    <row r="419" spans="10:10">
      <c r="J419" s="16" t="str">
        <f>IF(I419="","",IFERROR(COUNTIFS('IRAÊ MEL - REVENDAS'!#REF!,"Won",'IRAÊ MEL - REVENDAS'!D:D,Insights!I419)/SUM(COUNTIFS('IRAÊ MEL - REVENDAS'!#REF!,{"Won","Lost"},'IRAÊ MEL - REVENDAS'!D:D,Insights!I419)),0))</f>
        <v/>
      </c>
    </row>
    <row r="420" spans="10:10">
      <c r="J420" s="16" t="str">
        <f>IF(I420="","",IFERROR(COUNTIFS('IRAÊ MEL - REVENDAS'!#REF!,"Won",'IRAÊ MEL - REVENDAS'!D:D,Insights!I420)/SUM(COUNTIFS('IRAÊ MEL - REVENDAS'!#REF!,{"Won","Lost"},'IRAÊ MEL - REVENDAS'!D:D,Insights!I420)),0))</f>
        <v/>
      </c>
    </row>
    <row r="421" spans="10:10">
      <c r="J421" s="16" t="str">
        <f>IF(I421="","",IFERROR(COUNTIFS('IRAÊ MEL - REVENDAS'!#REF!,"Won",'IRAÊ MEL - REVENDAS'!D:D,Insights!I421)/SUM(COUNTIFS('IRAÊ MEL - REVENDAS'!#REF!,{"Won","Lost"},'IRAÊ MEL - REVENDAS'!D:D,Insights!I421)),0))</f>
        <v/>
      </c>
    </row>
    <row r="422" spans="10:10">
      <c r="J422" s="16" t="str">
        <f>IF(I422="","",IFERROR(COUNTIFS('IRAÊ MEL - REVENDAS'!#REF!,"Won",'IRAÊ MEL - REVENDAS'!D:D,Insights!I422)/SUM(COUNTIFS('IRAÊ MEL - REVENDAS'!#REF!,{"Won","Lost"},'IRAÊ MEL - REVENDAS'!D:D,Insights!I422)),0))</f>
        <v/>
      </c>
    </row>
    <row r="423" spans="10:10">
      <c r="J423" s="16" t="str">
        <f>IF(I423="","",IFERROR(COUNTIFS('IRAÊ MEL - REVENDAS'!#REF!,"Won",'IRAÊ MEL - REVENDAS'!D:D,Insights!I423)/SUM(COUNTIFS('IRAÊ MEL - REVENDAS'!#REF!,{"Won","Lost"},'IRAÊ MEL - REVENDAS'!D:D,Insights!I423)),0))</f>
        <v/>
      </c>
    </row>
    <row r="424" spans="10:10">
      <c r="J424" s="16" t="str">
        <f>IF(I424="","",IFERROR(COUNTIFS('IRAÊ MEL - REVENDAS'!#REF!,"Won",'IRAÊ MEL - REVENDAS'!D:D,Insights!I424)/SUM(COUNTIFS('IRAÊ MEL - REVENDAS'!#REF!,{"Won","Lost"},'IRAÊ MEL - REVENDAS'!D:D,Insights!I424)),0))</f>
        <v/>
      </c>
    </row>
    <row r="425" spans="10:10">
      <c r="J425" s="16" t="str">
        <f>IF(I425="","",IFERROR(COUNTIFS('IRAÊ MEL - REVENDAS'!#REF!,"Won",'IRAÊ MEL - REVENDAS'!D:D,Insights!I425)/SUM(COUNTIFS('IRAÊ MEL - REVENDAS'!#REF!,{"Won","Lost"},'IRAÊ MEL - REVENDAS'!D:D,Insights!I425)),0))</f>
        <v/>
      </c>
    </row>
    <row r="426" spans="10:10">
      <c r="J426" s="16" t="str">
        <f>IF(I426="","",IFERROR(COUNTIFS('IRAÊ MEL - REVENDAS'!#REF!,"Won",'IRAÊ MEL - REVENDAS'!D:D,Insights!I426)/SUM(COUNTIFS('IRAÊ MEL - REVENDAS'!#REF!,{"Won","Lost"},'IRAÊ MEL - REVENDAS'!D:D,Insights!I426)),0))</f>
        <v/>
      </c>
    </row>
    <row r="427" spans="10:10">
      <c r="J427" s="16" t="str">
        <f>IF(I427="","",IFERROR(COUNTIFS('IRAÊ MEL - REVENDAS'!#REF!,"Won",'IRAÊ MEL - REVENDAS'!D:D,Insights!I427)/SUM(COUNTIFS('IRAÊ MEL - REVENDAS'!#REF!,{"Won","Lost"},'IRAÊ MEL - REVENDAS'!D:D,Insights!I427)),0))</f>
        <v/>
      </c>
    </row>
    <row r="428" spans="10:10">
      <c r="J428" s="16" t="str">
        <f>IF(I428="","",IFERROR(COUNTIFS('IRAÊ MEL - REVENDAS'!#REF!,"Won",'IRAÊ MEL - REVENDAS'!D:D,Insights!I428)/SUM(COUNTIFS('IRAÊ MEL - REVENDAS'!#REF!,{"Won","Lost"},'IRAÊ MEL - REVENDAS'!D:D,Insights!I428)),0))</f>
        <v/>
      </c>
    </row>
    <row r="429" spans="10:10">
      <c r="J429" s="16" t="str">
        <f>IF(I429="","",IFERROR(COUNTIFS('IRAÊ MEL - REVENDAS'!#REF!,"Won",'IRAÊ MEL - REVENDAS'!D:D,Insights!I429)/SUM(COUNTIFS('IRAÊ MEL - REVENDAS'!#REF!,{"Won","Lost"},'IRAÊ MEL - REVENDAS'!D:D,Insights!I429)),0))</f>
        <v/>
      </c>
    </row>
    <row r="430" spans="10:10">
      <c r="J430" s="16" t="str">
        <f>IF(I430="","",IFERROR(COUNTIFS('IRAÊ MEL - REVENDAS'!#REF!,"Won",'IRAÊ MEL - REVENDAS'!D:D,Insights!I430)/SUM(COUNTIFS('IRAÊ MEL - REVENDAS'!#REF!,{"Won","Lost"},'IRAÊ MEL - REVENDAS'!D:D,Insights!I430)),0))</f>
        <v/>
      </c>
    </row>
    <row r="431" spans="10:10">
      <c r="J431" s="16" t="str">
        <f>IF(I431="","",IFERROR(COUNTIFS('IRAÊ MEL - REVENDAS'!#REF!,"Won",'IRAÊ MEL - REVENDAS'!D:D,Insights!I431)/SUM(COUNTIFS('IRAÊ MEL - REVENDAS'!#REF!,{"Won","Lost"},'IRAÊ MEL - REVENDAS'!D:D,Insights!I431)),0))</f>
        <v/>
      </c>
    </row>
    <row r="432" spans="10:10">
      <c r="J432" s="16" t="str">
        <f>IF(I432="","",IFERROR(COUNTIFS('IRAÊ MEL - REVENDAS'!#REF!,"Won",'IRAÊ MEL - REVENDAS'!D:D,Insights!I432)/SUM(COUNTIFS('IRAÊ MEL - REVENDAS'!#REF!,{"Won","Lost"},'IRAÊ MEL - REVENDAS'!D:D,Insights!I432)),0))</f>
        <v/>
      </c>
    </row>
  </sheetData>
  <mergeCells count="2">
    <mergeCell ref="F15:G15"/>
    <mergeCell ref="I15:J15"/>
  </mergeCells>
  <pageMargins left="0.75" right="0.75" top="1" bottom="1" header="0.5" footer="0.5"/>
  <pageSetup paperSize="9" orientation="portrait" horizontalDpi="4294967292" verticalDpi="4294967292"/>
  <ignoredErrors>
    <ignoredError sqref="E21:E22 H60 H44:H59 F37:F245 H39:H41 E60 C17 H21:H28 O21:XFD28 H29:H38 O29:XFD38 K60 K42:K59 K39:K41 I228:I229 J16:J432 O60:XFD60 O42:XFD59 O39:XFD41 E26:E51 G37:G66 G67:G288 M16:M379 L23:L249 D188:D304 E24 H42:H43 F17:G36 J5 A21:A187 I21:I22 I23:I227 E53:E59 C188:C272" emptyCellReference="1"/>
  </ignoredErrors>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'Settings &amp; Instructions'!$A$17:$A$76</xm:f>
          </x14:formula1>
          <xm:sqref>C2</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Checklist</vt:lpstr>
      <vt:lpstr>IRAÊ MEL - REVENDAS</vt:lpstr>
      <vt:lpstr>Settings &amp; Instructions</vt:lpstr>
      <vt:lpstr>Insights</vt:lpstr>
      <vt:lpstr>Stages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Lucas Cernohorsky</cp:lastModifiedBy>
  <dcterms:created xsi:type="dcterms:W3CDTF">2015-12-04T12:10:19Z</dcterms:created>
  <dcterms:modified xsi:type="dcterms:W3CDTF">2024-05-23T12:51:38Z</dcterms:modified>
</cp:coreProperties>
</file>